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ate1904="1" defaultThemeVersion="124226"/>
  <bookViews>
    <workbookView xWindow="1185" yWindow="-105" windowWidth="24240" windowHeight="13740" tabRatio="500"/>
  </bookViews>
  <sheets>
    <sheet name="spreadsheet_data.txt" sheetId="1" r:id="rId1"/>
  </sheets>
  <calcPr calcId="145621"/>
</workbook>
</file>

<file path=xl/calcChain.xml><?xml version="1.0" encoding="utf-8"?>
<calcChain xmlns="http://schemas.openxmlformats.org/spreadsheetml/2006/main">
  <c r="N26" i="1" l="1"/>
  <c r="N28" i="1"/>
  <c r="N27" i="1"/>
  <c r="M28" i="1"/>
  <c r="M27" i="1"/>
  <c r="M26" i="1"/>
  <c r="K28" i="1"/>
  <c r="K27" i="1"/>
  <c r="K26" i="1"/>
  <c r="O28" i="1"/>
  <c r="O27" i="1"/>
  <c r="O26" i="1"/>
  <c r="L28" i="1"/>
  <c r="L27" i="1"/>
  <c r="L26" i="1"/>
  <c r="J26" i="1"/>
  <c r="J28" i="1"/>
  <c r="J27" i="1"/>
  <c r="F26" i="1"/>
  <c r="G26" i="1"/>
  <c r="H26" i="1"/>
  <c r="I26" i="1"/>
  <c r="F27" i="1"/>
  <c r="G27" i="1"/>
  <c r="H27" i="1"/>
  <c r="I27" i="1"/>
  <c r="F28" i="1"/>
  <c r="G28" i="1"/>
  <c r="H28" i="1"/>
  <c r="I28" i="1"/>
  <c r="E28" i="1"/>
  <c r="E27" i="1"/>
  <c r="E26" i="1"/>
</calcChain>
</file>

<file path=xl/sharedStrings.xml><?xml version="1.0" encoding="utf-8"?>
<sst xmlns="http://schemas.openxmlformats.org/spreadsheetml/2006/main" count="104" uniqueCount="76">
  <si>
    <t>Thermanaerovibrio acidaminovorans</t>
  </si>
  <si>
    <t>non-pathogenic</t>
  </si>
  <si>
    <t>multiple habitats</t>
  </si>
  <si>
    <t>Candidatus Liberibacter solanacearum</t>
  </si>
  <si>
    <t>Causes Zebra Chip disease of potato</t>
  </si>
  <si>
    <t>Host Associated</t>
  </si>
  <si>
    <t>Escherichia coli BL21 Gold DE3 pLysS AG</t>
  </si>
  <si>
    <t>Nitrosopumilus maritimus SCM1</t>
  </si>
  <si>
    <t>Cyanothece ATCC 51142</t>
  </si>
  <si>
    <t>Non-Pathenogenic Nitrogen-Fixing</t>
  </si>
  <si>
    <t>Legionella pneumophila str. Lens</t>
  </si>
  <si>
    <t>Pathogenic, Legionnaire's disease.</t>
  </si>
  <si>
    <t>HostAssociated</t>
  </si>
  <si>
    <t>Legionella pneumophila str. Paris</t>
  </si>
  <si>
    <t>Mesorhizobium loti MAFF303099</t>
  </si>
  <si>
    <t>No, symbiotic nitrogen-fiuxing bacteria</t>
  </si>
  <si>
    <t>Soil</t>
  </si>
  <si>
    <t>Species</t>
  </si>
  <si>
    <t>Arch/Bact</t>
  </si>
  <si>
    <t>Pathogenic?</t>
  </si>
  <si>
    <t>Habitat</t>
  </si>
  <si>
    <t>GC%</t>
  </si>
  <si>
    <t>Proteins</t>
  </si>
  <si>
    <t>Avg Protein Length</t>
  </si>
  <si>
    <t>Sn</t>
  </si>
  <si>
    <t>sSn</t>
  </si>
  <si>
    <t>FOR</t>
  </si>
  <si>
    <t>PPV</t>
  </si>
  <si>
    <t>sPPV</t>
  </si>
  <si>
    <t>FDR</t>
  </si>
  <si>
    <t>Genome (in Mbp)</t>
  </si>
  <si>
    <t>Hahella chejuensis KCTC 2396</t>
  </si>
  <si>
    <t>B</t>
  </si>
  <si>
    <t>Not a known pathogen</t>
  </si>
  <si>
    <t>Marine sediment</t>
  </si>
  <si>
    <t>Shewanella pealeana ATCC 700345</t>
  </si>
  <si>
    <t>no</t>
  </si>
  <si>
    <t>isolated from the accessory nidamental gland of the squid</t>
  </si>
  <si>
    <t>Cyanothece PCC 7425</t>
  </si>
  <si>
    <t>Not pathogenic to humans</t>
  </si>
  <si>
    <t>Aquatic</t>
  </si>
  <si>
    <t>Sulfurimonas autotrophica DSM</t>
  </si>
  <si>
    <t>No</t>
  </si>
  <si>
    <t>Marine, Sediment</t>
  </si>
  <si>
    <t>Pathogen, Legionnaire's disease in humans (resulting pneumonia-like disease)</t>
  </si>
  <si>
    <t>Multiple habitats, but usualy found growing inside other organisms such as protozoans in aquatic environments.</t>
  </si>
  <si>
    <t>Thermomicrobium roseum DSM 5159</t>
  </si>
  <si>
    <t>Specialized</t>
  </si>
  <si>
    <t>Brucella Ovis</t>
  </si>
  <si>
    <t>Inflamation of the epididymis and placenta in sheep</t>
  </si>
  <si>
    <t>HostAssociated Habitat (infects Sheep tissue)</t>
  </si>
  <si>
    <t>Yersinia pseudotuberculosis YPIII</t>
  </si>
  <si>
    <t>NA</t>
  </si>
  <si>
    <t>Haloquadratum walsbyi DSM 16790</t>
  </si>
  <si>
    <t>A</t>
  </si>
  <si>
    <t>Clostridium phytofermentans ISDg uid58519</t>
  </si>
  <si>
    <t>Not pathogenic</t>
  </si>
  <si>
    <t>Forest soil (originally in Massachusetts)</t>
  </si>
  <si>
    <t>Paenibacillus polymyxa E681</t>
  </si>
  <si>
    <t>not pathogenic</t>
  </si>
  <si>
    <t>Terrestrial</t>
  </si>
  <si>
    <t>Alteromonas macleodii str. 'Deep ecotype' chromosome</t>
  </si>
  <si>
    <t>N\A</t>
  </si>
  <si>
    <t>Marine, sea-water</t>
  </si>
  <si>
    <t>Aliivibrio salmonicida LFI1238</t>
  </si>
  <si>
    <t>Pathogen causing Hitra disease in Atlantic salmon and rainbow trout</t>
  </si>
  <si>
    <t>Neisseria lactamica 020 06</t>
  </si>
  <si>
    <t>Coding Percent</t>
  </si>
  <si>
    <t xml:space="preserve">Minimum </t>
  </si>
  <si>
    <t>Maximum</t>
  </si>
  <si>
    <t>Mean</t>
  </si>
  <si>
    <t>Commensal species</t>
  </si>
  <si>
    <t>Host nasopharynx</t>
  </si>
  <si>
    <t>N/A</t>
  </si>
  <si>
    <t>Cells with this shading may not be correct, based on incorrect results turned in for the community prokaryote.  These values have not been included in the summary statistics near the bottom.</t>
  </si>
  <si>
    <r>
      <t>Summary:</t>
    </r>
    <r>
      <rPr>
        <sz val="11"/>
        <rFont val="Verdana"/>
      </rPr>
      <t xml:space="preserve"> All but one of our prokaryotes are bacteria, and only about 24% are pathogenic. The genome size and number of protein-coding genes range from 1.30 Mbp and 1192 genes (Candidatus Liberibacter solanacearum) to 7.60 Mbp and 7272 genes (Mesorhizobium loti, our community prokaryote). The GC content ranges from 34% (Nitrosopumilus maritimus) to 64% (both Thermanaerovibrio acidaminovorans and Thermomicrobium roseum). The average protein length is about 311 amino acids. The genome with greatest percent devoted to protein-coding genes, at 94%, is Sulfurimonas autotrophica, while the genome with the smallest coding percentage, 75%, is Haloquadratum walsbyi, our only Archaeon. Sn and sSn have good averages of 0.59 and 0.81, respectively, with relatively narrow ranges around these means. PPV and sPPV are much more variable: PPV ranges from 0.22 to 0.78 with an average of 0.59, and sPPV ranges from 0.42 to 0.98 with an average of 0.81. The gene prediction worked best -- considering both sensitivity and positive predictive value --  on the two Legionella bacteria, which both had sSn of 0.86 and sPPV of 0.96. The worst performance was on Mesorhizobium loti, also our largest prokaryote, with sSn of 0.83 and sPPV of 0.42.</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</si>
</sst>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Verdana"/>
    </font>
    <font>
      <b/>
      <sz val="10"/>
      <name val="Verdana"/>
    </font>
    <font>
      <u/>
      <sz val="11"/>
      <name val="Arial"/>
    </font>
    <font>
      <sz val="8"/>
      <name val="Verdana"/>
    </font>
    <font>
      <sz val="11"/>
      <name val="Verdana"/>
    </font>
    <font>
      <b/>
      <sz val="11"/>
      <name val="Verdana"/>
    </font>
    <font>
      <sz val="10"/>
      <color indexed="8"/>
      <name val="Verdana"/>
    </font>
  </fonts>
  <fills count="5">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8"/>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wrapText="1"/>
    </xf>
    <xf numFmtId="2" fontId="0" fillId="0" borderId="0" xfId="0" applyNumberFormat="1" applyAlignment="1">
      <alignment wrapText="1"/>
    </xf>
    <xf numFmtId="0" fontId="0" fillId="0" borderId="1" xfId="0" applyBorder="1" applyAlignment="1">
      <alignment wrapText="1"/>
    </xf>
    <xf numFmtId="2" fontId="0" fillId="0" borderId="1" xfId="0" applyNumberFormat="1" applyBorder="1" applyAlignment="1">
      <alignment wrapText="1"/>
    </xf>
    <xf numFmtId="0" fontId="2" fillId="0" borderId="0" xfId="0" applyFont="1" applyFill="1" applyAlignment="1">
      <alignment vertical="center" wrapText="1"/>
    </xf>
    <xf numFmtId="0" fontId="0" fillId="0" borderId="2" xfId="0" applyBorder="1" applyAlignment="1">
      <alignment wrapText="1"/>
    </xf>
    <xf numFmtId="0" fontId="0" fillId="0" borderId="3" xfId="0" applyBorder="1" applyAlignment="1">
      <alignment wrapText="1"/>
    </xf>
    <xf numFmtId="0" fontId="0" fillId="0" borderId="0" xfId="0" applyBorder="1" applyAlignment="1">
      <alignment wrapText="1"/>
    </xf>
    <xf numFmtId="2" fontId="0" fillId="0" borderId="0" xfId="0" applyNumberFormat="1" applyBorder="1" applyAlignment="1">
      <alignment wrapText="1"/>
    </xf>
    <xf numFmtId="0" fontId="0" fillId="0" borderId="0" xfId="0" applyBorder="1" applyAlignment="1">
      <alignment horizontal="right" wrapText="1"/>
    </xf>
    <xf numFmtId="1" fontId="0" fillId="0" borderId="0" xfId="0" applyNumberFormat="1" applyBorder="1" applyAlignment="1">
      <alignment wrapText="1"/>
    </xf>
    <xf numFmtId="0" fontId="0" fillId="0" borderId="5" xfId="0" applyBorder="1" applyAlignment="1">
      <alignment wrapText="1"/>
    </xf>
    <xf numFmtId="1" fontId="0" fillId="0" borderId="1" xfId="0" applyNumberFormat="1" applyBorder="1" applyAlignment="1">
      <alignment wrapText="1"/>
    </xf>
    <xf numFmtId="0" fontId="0" fillId="0" borderId="7" xfId="0" applyBorder="1" applyAlignment="1">
      <alignment wrapText="1"/>
    </xf>
    <xf numFmtId="2" fontId="0" fillId="0" borderId="2" xfId="0" applyNumberFormat="1" applyBorder="1" applyAlignment="1">
      <alignment wrapText="1"/>
    </xf>
    <xf numFmtId="1" fontId="0" fillId="0" borderId="2" xfId="0" applyNumberFormat="1" applyBorder="1" applyAlignment="1">
      <alignment wrapText="1"/>
    </xf>
    <xf numFmtId="0" fontId="6" fillId="4" borderId="3" xfId="0" applyFont="1" applyFill="1" applyBorder="1" applyAlignment="1">
      <alignment wrapText="1"/>
    </xf>
    <xf numFmtId="0" fontId="6" fillId="4" borderId="0" xfId="0" applyFont="1" applyFill="1" applyBorder="1" applyAlignment="1">
      <alignment wrapText="1"/>
    </xf>
    <xf numFmtId="2" fontId="6" fillId="4" borderId="0" xfId="0" applyNumberFormat="1" applyFont="1" applyFill="1" applyBorder="1" applyAlignment="1">
      <alignment wrapText="1"/>
    </xf>
    <xf numFmtId="0" fontId="5" fillId="0" borderId="7" xfId="0" applyFont="1" applyBorder="1" applyAlignment="1">
      <alignment wrapText="1"/>
    </xf>
    <xf numFmtId="0" fontId="0" fillId="0" borderId="2" xfId="0" applyBorder="1" applyAlignment="1">
      <alignment wrapText="1"/>
    </xf>
    <xf numFmtId="0" fontId="0" fillId="0" borderId="8" xfId="0" applyBorder="1" applyAlignment="1">
      <alignment wrapText="1"/>
    </xf>
    <xf numFmtId="0" fontId="2" fillId="2" borderId="3" xfId="0" applyFont="1" applyFill="1" applyBorder="1" applyAlignment="1">
      <alignment horizontal="center" vertical="center" wrapText="1"/>
    </xf>
    <xf numFmtId="0" fontId="0" fillId="0" borderId="0" xfId="0" applyBorder="1" applyAlignment="1">
      <alignment horizontal="center" wrapText="1"/>
    </xf>
    <xf numFmtId="0" fontId="0" fillId="0" borderId="4" xfId="0"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2" fontId="0" fillId="0" borderId="9" xfId="0" applyNumberFormat="1" applyBorder="1" applyAlignment="1">
      <alignment wrapText="1"/>
    </xf>
    <xf numFmtId="0" fontId="0" fillId="0" borderId="9" xfId="0" applyBorder="1" applyAlignment="1">
      <alignment wrapText="1"/>
    </xf>
    <xf numFmtId="0" fontId="0" fillId="3" borderId="9" xfId="0" applyFill="1" applyBorder="1" applyAlignment="1">
      <alignment wrapText="1"/>
    </xf>
    <xf numFmtId="2" fontId="0" fillId="3" borderId="9" xfId="0" applyNumberFormat="1" applyFill="1" applyBorder="1" applyAlignment="1">
      <alignment wrapText="1"/>
    </xf>
    <xf numFmtId="2" fontId="1" fillId="0" borderId="0"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0" fillId="0" borderId="4" xfId="0" applyNumberFormat="1" applyBorder="1" applyAlignment="1">
      <alignment wrapText="1"/>
    </xf>
    <xf numFmtId="2" fontId="0" fillId="2" borderId="0" xfId="0" applyNumberFormat="1" applyFill="1" applyBorder="1" applyAlignment="1">
      <alignment wrapText="1"/>
    </xf>
    <xf numFmtId="2" fontId="0" fillId="2" borderId="4" xfId="0" applyNumberFormat="1" applyFill="1" applyBorder="1" applyAlignment="1">
      <alignment wrapText="1"/>
    </xf>
    <xf numFmtId="2" fontId="0" fillId="0" borderId="0" xfId="0" applyNumberFormat="1" applyFill="1" applyBorder="1" applyAlignment="1">
      <alignment wrapText="1"/>
    </xf>
    <xf numFmtId="2" fontId="0" fillId="2" borderId="1" xfId="0" applyNumberFormat="1" applyFill="1" applyBorder="1" applyAlignment="1">
      <alignment wrapText="1"/>
    </xf>
    <xf numFmtId="2" fontId="0" fillId="2" borderId="6" xfId="0" applyNumberFormat="1" applyFill="1" applyBorder="1" applyAlignment="1">
      <alignment wrapText="1"/>
    </xf>
    <xf numFmtId="2" fontId="6" fillId="4" borderId="4" xfId="0" applyNumberFormat="1" applyFont="1" applyFill="1" applyBorder="1" applyAlignment="1">
      <alignment wrapText="1"/>
    </xf>
    <xf numFmtId="2" fontId="0" fillId="0" borderId="8" xfId="0" applyNumberFormat="1" applyBorder="1" applyAlignment="1">
      <alignment wrapText="1"/>
    </xf>
    <xf numFmtId="2" fontId="0" fillId="0" borderId="6" xfId="0" applyNumberFormat="1" applyBorder="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zoomScaleNormal="100" workbookViewId="0">
      <pane ySplit="4380" topLeftCell="A11"/>
      <selection activeCell="A2" sqref="A2:O2"/>
      <selection pane="bottomLeft" activeCell="A7" sqref="A7:IV7"/>
    </sheetView>
  </sheetViews>
  <sheetFormatPr defaultColWidth="10.75" defaultRowHeight="12.75" x14ac:dyDescent="0.2"/>
  <cols>
    <col min="1" max="1" width="36.625" style="1" bestFit="1" customWidth="1"/>
    <col min="2" max="2" width="6.875" style="1" customWidth="1"/>
    <col min="3" max="3" width="15.75" style="1" customWidth="1"/>
    <col min="4" max="4" width="26" style="1" customWidth="1"/>
    <col min="5" max="5" width="8.875" style="1" customWidth="1"/>
    <col min="6" max="6" width="4.875" style="1" bestFit="1" customWidth="1"/>
    <col min="7" max="7" width="8.625" style="1" customWidth="1"/>
    <col min="8" max="8" width="7.375" style="1" customWidth="1"/>
    <col min="9" max="9" width="8.25" style="1" customWidth="1"/>
    <col min="10" max="11" width="4.5" style="2" bestFit="1" customWidth="1"/>
    <col min="12" max="12" width="4.75" style="2" bestFit="1" customWidth="1"/>
    <col min="13" max="13" width="4.625" style="2" bestFit="1" customWidth="1"/>
    <col min="14" max="14" width="5.625" style="2" bestFit="1" customWidth="1"/>
    <col min="15" max="15" width="4.625" style="2" bestFit="1" customWidth="1"/>
    <col min="16" max="16" width="6.625" style="1" bestFit="1" customWidth="1"/>
    <col min="17" max="16384" width="10.75" style="1"/>
  </cols>
  <sheetData>
    <row r="1" spans="1:17" ht="133.5" customHeight="1" x14ac:dyDescent="0.2">
      <c r="A1" s="20" t="s">
        <v>75</v>
      </c>
      <c r="B1" s="21"/>
      <c r="C1" s="21"/>
      <c r="D1" s="21"/>
      <c r="E1" s="21"/>
      <c r="F1" s="21"/>
      <c r="G1" s="21"/>
      <c r="H1" s="21"/>
      <c r="I1" s="21"/>
      <c r="J1" s="21"/>
      <c r="K1" s="21"/>
      <c r="L1" s="21"/>
      <c r="M1" s="21"/>
      <c r="N1" s="21"/>
      <c r="O1" s="22"/>
    </row>
    <row r="2" spans="1:17" ht="24.75" customHeight="1" x14ac:dyDescent="0.2">
      <c r="A2" s="23" t="s">
        <v>74</v>
      </c>
      <c r="B2" s="24"/>
      <c r="C2" s="24"/>
      <c r="D2" s="24"/>
      <c r="E2" s="24"/>
      <c r="F2" s="24"/>
      <c r="G2" s="24"/>
      <c r="H2" s="24"/>
      <c r="I2" s="24"/>
      <c r="J2" s="24"/>
      <c r="K2" s="24"/>
      <c r="L2" s="24"/>
      <c r="M2" s="24"/>
      <c r="N2" s="24"/>
      <c r="O2" s="25"/>
      <c r="P2" s="5"/>
    </row>
    <row r="3" spans="1:17" s="28" customFormat="1" ht="51" x14ac:dyDescent="0.2">
      <c r="A3" s="26" t="s">
        <v>17</v>
      </c>
      <c r="B3" s="27" t="s">
        <v>18</v>
      </c>
      <c r="C3" s="27" t="s">
        <v>19</v>
      </c>
      <c r="D3" s="27" t="s">
        <v>20</v>
      </c>
      <c r="E3" s="27" t="s">
        <v>30</v>
      </c>
      <c r="F3" s="27" t="s">
        <v>21</v>
      </c>
      <c r="G3" s="27" t="s">
        <v>22</v>
      </c>
      <c r="H3" s="27" t="s">
        <v>23</v>
      </c>
      <c r="I3" s="27" t="s">
        <v>67</v>
      </c>
      <c r="J3" s="33" t="s">
        <v>24</v>
      </c>
      <c r="K3" s="33" t="s">
        <v>25</v>
      </c>
      <c r="L3" s="33" t="s">
        <v>26</v>
      </c>
      <c r="M3" s="33" t="s">
        <v>27</v>
      </c>
      <c r="N3" s="33" t="s">
        <v>28</v>
      </c>
      <c r="O3" s="34" t="s">
        <v>29</v>
      </c>
    </row>
    <row r="4" spans="1:17" ht="51" x14ac:dyDescent="0.2">
      <c r="A4" s="7" t="s">
        <v>64</v>
      </c>
      <c r="B4" s="8" t="s">
        <v>32</v>
      </c>
      <c r="C4" s="8" t="s">
        <v>65</v>
      </c>
      <c r="D4" s="8" t="s">
        <v>40</v>
      </c>
      <c r="E4" s="9">
        <v>4.6500000000000004</v>
      </c>
      <c r="F4" s="8">
        <v>39</v>
      </c>
      <c r="G4" s="8">
        <v>3915</v>
      </c>
      <c r="H4" s="8">
        <v>308</v>
      </c>
      <c r="I4" s="8">
        <v>78</v>
      </c>
      <c r="J4" s="9">
        <v>0.6845</v>
      </c>
      <c r="K4" s="9">
        <v>0.82079999999999997</v>
      </c>
      <c r="L4" s="9">
        <v>0.1792</v>
      </c>
      <c r="M4" s="9">
        <v>0.73619999999999997</v>
      </c>
      <c r="N4" s="9">
        <v>0.88280000000000003</v>
      </c>
      <c r="O4" s="35">
        <v>0.1172</v>
      </c>
      <c r="P4" s="2"/>
      <c r="Q4" s="2"/>
    </row>
    <row r="5" spans="1:17" ht="25.5" x14ac:dyDescent="0.2">
      <c r="A5" s="7" t="s">
        <v>61</v>
      </c>
      <c r="B5" s="8" t="s">
        <v>32</v>
      </c>
      <c r="C5" s="8" t="s">
        <v>62</v>
      </c>
      <c r="D5" s="8" t="s">
        <v>63</v>
      </c>
      <c r="E5" s="9">
        <v>4.45</v>
      </c>
      <c r="F5" s="8">
        <v>45</v>
      </c>
      <c r="G5" s="8">
        <v>4084</v>
      </c>
      <c r="H5" s="8">
        <v>314</v>
      </c>
      <c r="I5" s="8">
        <v>86</v>
      </c>
      <c r="J5" s="9">
        <v>0.64859999999999995</v>
      </c>
      <c r="K5" s="9">
        <v>0.80530000000000002</v>
      </c>
      <c r="L5" s="9">
        <v>0.19470000000000001</v>
      </c>
      <c r="M5" s="9">
        <v>0.75639999999999996</v>
      </c>
      <c r="N5" s="9">
        <v>0.93920000000000003</v>
      </c>
      <c r="O5" s="35">
        <v>6.08E-2</v>
      </c>
      <c r="P5" s="2"/>
      <c r="Q5" s="2"/>
    </row>
    <row r="6" spans="1:17" ht="38.25" x14ac:dyDescent="0.2">
      <c r="A6" s="7" t="s">
        <v>48</v>
      </c>
      <c r="B6" s="8" t="s">
        <v>32</v>
      </c>
      <c r="C6" s="8" t="s">
        <v>49</v>
      </c>
      <c r="D6" s="8" t="s">
        <v>50</v>
      </c>
      <c r="E6" s="9">
        <v>3.2642199999999999</v>
      </c>
      <c r="F6" s="8">
        <v>57</v>
      </c>
      <c r="G6" s="8">
        <v>2890</v>
      </c>
      <c r="H6" s="8">
        <v>298</v>
      </c>
      <c r="I6" s="8">
        <v>79</v>
      </c>
      <c r="J6" s="36">
        <v>0.35709342560599999</v>
      </c>
      <c r="K6" s="36">
        <v>0.662629757785</v>
      </c>
      <c r="L6" s="36">
        <v>0.337370242215</v>
      </c>
      <c r="M6" s="36">
        <v>0.24624194702900001</v>
      </c>
      <c r="N6" s="36">
        <v>0.456931519924</v>
      </c>
      <c r="O6" s="37">
        <v>0.54306848007599995</v>
      </c>
      <c r="P6" s="2"/>
      <c r="Q6" s="2"/>
    </row>
    <row r="7" spans="1:17" ht="38.25" x14ac:dyDescent="0.2">
      <c r="A7" s="7" t="s">
        <v>3</v>
      </c>
      <c r="B7" s="8" t="s">
        <v>32</v>
      </c>
      <c r="C7" s="8" t="s">
        <v>4</v>
      </c>
      <c r="D7" s="8" t="s">
        <v>5</v>
      </c>
      <c r="E7" s="9">
        <v>1.3</v>
      </c>
      <c r="F7" s="8">
        <v>35</v>
      </c>
      <c r="G7" s="8">
        <v>1192</v>
      </c>
      <c r="H7" s="8">
        <v>282</v>
      </c>
      <c r="I7" s="8">
        <v>80</v>
      </c>
      <c r="J7" s="9">
        <v>0.52057094878253596</v>
      </c>
      <c r="K7" s="9">
        <v>0.73215785054575999</v>
      </c>
      <c r="L7" s="9">
        <v>0.26784214945424001</v>
      </c>
      <c r="M7" s="9">
        <v>0.68660022148394195</v>
      </c>
      <c r="N7" s="9">
        <v>0.96566998892580302</v>
      </c>
      <c r="O7" s="35">
        <v>3.43300110741971E-2</v>
      </c>
      <c r="P7" s="2"/>
      <c r="Q7" s="2"/>
    </row>
    <row r="8" spans="1:17" ht="25.5" x14ac:dyDescent="0.2">
      <c r="A8" s="7" t="s">
        <v>55</v>
      </c>
      <c r="B8" s="8" t="s">
        <v>32</v>
      </c>
      <c r="C8" s="8" t="s">
        <v>56</v>
      </c>
      <c r="D8" s="8" t="s">
        <v>57</v>
      </c>
      <c r="E8" s="9">
        <v>4.8499999999999996</v>
      </c>
      <c r="F8" s="8">
        <v>35</v>
      </c>
      <c r="G8" s="8">
        <v>3902</v>
      </c>
      <c r="H8" s="8">
        <v>337</v>
      </c>
      <c r="I8" s="8">
        <v>82</v>
      </c>
      <c r="J8" s="36">
        <v>0.2596</v>
      </c>
      <c r="K8" s="36">
        <v>0.62839999999999996</v>
      </c>
      <c r="L8" s="36">
        <v>0.37159999999999999</v>
      </c>
      <c r="M8" s="36">
        <v>2.4299999999999999E-2</v>
      </c>
      <c r="N8" s="36">
        <v>5.8700000000000002E-2</v>
      </c>
      <c r="O8" s="37">
        <v>0.94130000000000003</v>
      </c>
      <c r="P8" s="2"/>
      <c r="Q8" s="2"/>
    </row>
    <row r="9" spans="1:17" ht="38.25" x14ac:dyDescent="0.2">
      <c r="A9" s="7" t="s">
        <v>8</v>
      </c>
      <c r="B9" s="8" t="s">
        <v>32</v>
      </c>
      <c r="C9" s="8" t="s">
        <v>9</v>
      </c>
      <c r="D9" s="8" t="s">
        <v>40</v>
      </c>
      <c r="E9" s="9">
        <v>5.46</v>
      </c>
      <c r="F9" s="8">
        <v>38</v>
      </c>
      <c r="G9" s="8">
        <v>5304</v>
      </c>
      <c r="H9" s="10">
        <v>297</v>
      </c>
      <c r="I9" s="8">
        <v>87</v>
      </c>
      <c r="J9" s="9">
        <v>0.55489999999999995</v>
      </c>
      <c r="K9" s="9">
        <v>0.72940000000000005</v>
      </c>
      <c r="L9" s="9">
        <v>0.27060000000000001</v>
      </c>
      <c r="M9" s="9">
        <v>0.74539999999999995</v>
      </c>
      <c r="N9" s="9">
        <v>0.98</v>
      </c>
      <c r="O9" s="35">
        <v>0.02</v>
      </c>
      <c r="P9" s="2"/>
      <c r="Q9" s="2"/>
    </row>
    <row r="10" spans="1:17" ht="25.5" x14ac:dyDescent="0.2">
      <c r="A10" s="7" t="s">
        <v>38</v>
      </c>
      <c r="B10" s="8" t="s">
        <v>32</v>
      </c>
      <c r="C10" s="8" t="s">
        <v>39</v>
      </c>
      <c r="D10" s="8" t="s">
        <v>40</v>
      </c>
      <c r="E10" s="9">
        <v>5.79</v>
      </c>
      <c r="F10" s="8">
        <v>51</v>
      </c>
      <c r="G10" s="8">
        <v>5327</v>
      </c>
      <c r="H10" s="8">
        <v>307</v>
      </c>
      <c r="I10" s="8">
        <v>85</v>
      </c>
      <c r="J10" s="9">
        <v>0.627</v>
      </c>
      <c r="K10" s="9">
        <v>0.77529999999999999</v>
      </c>
      <c r="L10" s="9">
        <v>0.22470000000000001</v>
      </c>
      <c r="M10" s="9">
        <v>0.69820000000000004</v>
      </c>
      <c r="N10" s="9">
        <v>0.86329999999999996</v>
      </c>
      <c r="O10" s="35">
        <v>0.13669999999999999</v>
      </c>
      <c r="P10" s="2"/>
      <c r="Q10" s="2"/>
    </row>
    <row r="11" spans="1:17" x14ac:dyDescent="0.2">
      <c r="A11" s="7" t="s">
        <v>6</v>
      </c>
      <c r="B11" s="8" t="s">
        <v>32</v>
      </c>
      <c r="C11" s="8" t="s">
        <v>73</v>
      </c>
      <c r="D11" s="8" t="s">
        <v>2</v>
      </c>
      <c r="E11" s="9">
        <v>4.5999999999999996</v>
      </c>
      <c r="F11" s="8">
        <v>51</v>
      </c>
      <c r="G11" s="8">
        <v>4228</v>
      </c>
      <c r="H11" s="8">
        <v>310</v>
      </c>
      <c r="I11" s="8">
        <v>86</v>
      </c>
      <c r="J11" s="9">
        <v>0.63880000000000003</v>
      </c>
      <c r="K11" s="36">
        <v>1.4663999999999999</v>
      </c>
      <c r="L11" s="9">
        <v>0.1729</v>
      </c>
      <c r="M11" s="9">
        <v>0.56879999999999997</v>
      </c>
      <c r="N11" s="36">
        <v>1.3055000000000001</v>
      </c>
      <c r="O11" s="35">
        <v>0.26319999999999999</v>
      </c>
      <c r="P11" s="2"/>
      <c r="Q11" s="2"/>
    </row>
    <row r="12" spans="1:17" ht="25.5" x14ac:dyDescent="0.2">
      <c r="A12" s="7" t="s">
        <v>31</v>
      </c>
      <c r="B12" s="8" t="s">
        <v>32</v>
      </c>
      <c r="C12" s="8" t="s">
        <v>33</v>
      </c>
      <c r="D12" s="8" t="s">
        <v>34</v>
      </c>
      <c r="E12" s="9">
        <v>7.22</v>
      </c>
      <c r="F12" s="8">
        <v>54</v>
      </c>
      <c r="G12" s="8">
        <v>6773</v>
      </c>
      <c r="H12" s="8">
        <v>313</v>
      </c>
      <c r="I12" s="8">
        <v>88</v>
      </c>
      <c r="J12" s="9">
        <v>0.61699999999999999</v>
      </c>
      <c r="K12" s="9">
        <v>0.79139999999999999</v>
      </c>
      <c r="L12" s="9">
        <v>0.20860000000000001</v>
      </c>
      <c r="M12" s="9">
        <v>0.51619999999999999</v>
      </c>
      <c r="N12" s="9">
        <v>0.66210000000000002</v>
      </c>
      <c r="O12" s="35">
        <v>0.33789999999999998</v>
      </c>
      <c r="P12" s="2"/>
      <c r="Q12" s="2"/>
    </row>
    <row r="13" spans="1:17" x14ac:dyDescent="0.2">
      <c r="A13" s="7" t="s">
        <v>53</v>
      </c>
      <c r="B13" s="8" t="s">
        <v>54</v>
      </c>
      <c r="C13" s="8" t="s">
        <v>42</v>
      </c>
      <c r="D13" s="8" t="s">
        <v>40</v>
      </c>
      <c r="E13" s="9">
        <v>3.17936</v>
      </c>
      <c r="F13" s="8">
        <v>48</v>
      </c>
      <c r="G13" s="8">
        <v>2647</v>
      </c>
      <c r="H13" s="8">
        <v>298</v>
      </c>
      <c r="I13" s="8">
        <v>75</v>
      </c>
      <c r="J13" s="36">
        <v>0.15609999999999999</v>
      </c>
      <c r="K13" s="36">
        <v>0.49769999999999998</v>
      </c>
      <c r="L13" s="36">
        <v>0.50229999999999997</v>
      </c>
      <c r="M13" s="36">
        <v>1.5699999999999999E-2</v>
      </c>
      <c r="N13" s="36">
        <v>5.0200000000000002E-2</v>
      </c>
      <c r="O13" s="37">
        <v>0.94979999999999998</v>
      </c>
      <c r="P13" s="2"/>
      <c r="Q13" s="2"/>
    </row>
    <row r="14" spans="1:17" ht="38.25" x14ac:dyDescent="0.2">
      <c r="A14" s="7" t="s">
        <v>10</v>
      </c>
      <c r="B14" s="8" t="s">
        <v>32</v>
      </c>
      <c r="C14" s="8" t="s">
        <v>11</v>
      </c>
      <c r="D14" s="8" t="s">
        <v>12</v>
      </c>
      <c r="E14" s="9">
        <v>3.4</v>
      </c>
      <c r="F14" s="8">
        <v>38</v>
      </c>
      <c r="G14" s="8">
        <v>2934</v>
      </c>
      <c r="H14" s="8">
        <v>336</v>
      </c>
      <c r="I14" s="11">
        <v>87</v>
      </c>
      <c r="J14" s="9">
        <v>0.69699999999999995</v>
      </c>
      <c r="K14" s="9">
        <v>0.85960000000000003</v>
      </c>
      <c r="L14" s="9">
        <v>0.1404</v>
      </c>
      <c r="M14" s="9">
        <v>0.77849999999999997</v>
      </c>
      <c r="N14" s="9">
        <v>0.96</v>
      </c>
      <c r="O14" s="35">
        <v>3.9969999999999999E-2</v>
      </c>
      <c r="P14" s="2"/>
      <c r="Q14" s="2"/>
    </row>
    <row r="15" spans="1:17" ht="76.5" x14ac:dyDescent="0.2">
      <c r="A15" s="7" t="s">
        <v>13</v>
      </c>
      <c r="B15" s="8" t="s">
        <v>32</v>
      </c>
      <c r="C15" s="8" t="s">
        <v>44</v>
      </c>
      <c r="D15" s="8" t="s">
        <v>45</v>
      </c>
      <c r="E15" s="9">
        <v>3.63</v>
      </c>
      <c r="F15" s="8">
        <v>38</v>
      </c>
      <c r="G15" s="8">
        <v>3166</v>
      </c>
      <c r="H15" s="8">
        <v>333</v>
      </c>
      <c r="I15" s="8">
        <v>87</v>
      </c>
      <c r="J15" s="9">
        <v>0.68920000000000003</v>
      </c>
      <c r="K15" s="9">
        <v>0.85850000000000004</v>
      </c>
      <c r="L15" s="9">
        <v>0.14149999999999999</v>
      </c>
      <c r="M15" s="9">
        <v>0.77429999999999999</v>
      </c>
      <c r="N15" s="9">
        <v>0.96450000000000002</v>
      </c>
      <c r="O15" s="35">
        <v>3.5499999999999997E-2</v>
      </c>
      <c r="P15" s="2"/>
      <c r="Q15" s="2"/>
    </row>
    <row r="16" spans="1:17" s="30" customFormat="1" ht="38.25" x14ac:dyDescent="0.2">
      <c r="A16" s="31" t="s">
        <v>14</v>
      </c>
      <c r="B16" s="31" t="s">
        <v>32</v>
      </c>
      <c r="C16" s="31" t="s">
        <v>15</v>
      </c>
      <c r="D16" s="31" t="s">
        <v>16</v>
      </c>
      <c r="E16" s="32">
        <v>7.6</v>
      </c>
      <c r="F16" s="31">
        <v>63</v>
      </c>
      <c r="G16" s="31">
        <v>7272</v>
      </c>
      <c r="H16" s="31">
        <v>300</v>
      </c>
      <c r="I16" s="31">
        <v>86</v>
      </c>
      <c r="J16" s="32">
        <v>0.52559999999999996</v>
      </c>
      <c r="K16" s="32">
        <v>0.82979999999999998</v>
      </c>
      <c r="L16" s="32">
        <v>0.17019999999999999</v>
      </c>
      <c r="M16" s="32">
        <v>0.26719999999999999</v>
      </c>
      <c r="N16" s="32">
        <v>0.42180000000000001</v>
      </c>
      <c r="O16" s="32">
        <v>0.57820000000000005</v>
      </c>
      <c r="P16" s="29"/>
      <c r="Q16" s="29"/>
    </row>
    <row r="17" spans="1:17" ht="25.5" x14ac:dyDescent="0.2">
      <c r="A17" s="7" t="s">
        <v>66</v>
      </c>
      <c r="B17" s="8" t="s">
        <v>32</v>
      </c>
      <c r="C17" s="8" t="s">
        <v>71</v>
      </c>
      <c r="D17" s="8" t="s">
        <v>72</v>
      </c>
      <c r="E17" s="9">
        <v>2.2200000000000002</v>
      </c>
      <c r="F17" s="8">
        <v>52</v>
      </c>
      <c r="G17" s="8">
        <v>1972</v>
      </c>
      <c r="H17" s="8">
        <v>309</v>
      </c>
      <c r="I17" s="10">
        <v>83</v>
      </c>
      <c r="J17" s="9">
        <v>0.59840000000000004</v>
      </c>
      <c r="K17" s="9">
        <v>0.81189999999999996</v>
      </c>
      <c r="L17" s="9">
        <v>0.18809999999999999</v>
      </c>
      <c r="M17" s="9">
        <v>0.39319999999999999</v>
      </c>
      <c r="N17" s="9">
        <v>0.53349999999999997</v>
      </c>
      <c r="O17" s="35">
        <v>0.46650000000000003</v>
      </c>
      <c r="P17" s="2"/>
      <c r="Q17" s="2"/>
    </row>
    <row r="18" spans="1:17" x14ac:dyDescent="0.2">
      <c r="A18" s="7" t="s">
        <v>7</v>
      </c>
      <c r="B18" s="8" t="s">
        <v>32</v>
      </c>
      <c r="C18" s="8" t="s">
        <v>42</v>
      </c>
      <c r="D18" s="8" t="s">
        <v>40</v>
      </c>
      <c r="E18" s="9">
        <v>1.65</v>
      </c>
      <c r="F18" s="8">
        <v>34</v>
      </c>
      <c r="G18" s="8">
        <v>1796</v>
      </c>
      <c r="H18" s="8">
        <v>274</v>
      </c>
      <c r="I18" s="8">
        <v>90</v>
      </c>
      <c r="J18" s="9">
        <v>0.57182630000000001</v>
      </c>
      <c r="K18" s="9">
        <v>0.75389755000000003</v>
      </c>
      <c r="L18" s="9">
        <v>0.24610245</v>
      </c>
      <c r="M18" s="9">
        <v>0.72528250000000005</v>
      </c>
      <c r="N18" s="9">
        <v>0.95621467000000004</v>
      </c>
      <c r="O18" s="35">
        <v>4.3785310000000001E-2</v>
      </c>
      <c r="P18" s="2"/>
      <c r="Q18" s="2"/>
    </row>
    <row r="19" spans="1:17" x14ac:dyDescent="0.2">
      <c r="A19" s="7" t="s">
        <v>58</v>
      </c>
      <c r="B19" s="8" t="s">
        <v>32</v>
      </c>
      <c r="C19" s="8" t="s">
        <v>59</v>
      </c>
      <c r="D19" s="8" t="s">
        <v>60</v>
      </c>
      <c r="E19" s="9">
        <v>5.4</v>
      </c>
      <c r="F19" s="8">
        <v>46</v>
      </c>
      <c r="G19" s="8">
        <v>4805</v>
      </c>
      <c r="H19" s="8">
        <v>320</v>
      </c>
      <c r="I19" s="8">
        <v>86</v>
      </c>
      <c r="J19" s="9">
        <v>0.54569999999999996</v>
      </c>
      <c r="K19" s="38">
        <v>0.82479999999999998</v>
      </c>
      <c r="L19" s="9">
        <v>0.17519999999999999</v>
      </c>
      <c r="M19" s="9">
        <v>0.52010000000000001</v>
      </c>
      <c r="N19" s="38">
        <v>0.78620000000000001</v>
      </c>
      <c r="O19" s="35">
        <v>0.21379999999999999</v>
      </c>
      <c r="P19" s="2"/>
      <c r="Q19" s="2"/>
    </row>
    <row r="20" spans="1:17" ht="25.5" x14ac:dyDescent="0.2">
      <c r="A20" s="7" t="s">
        <v>35</v>
      </c>
      <c r="B20" s="8" t="s">
        <v>32</v>
      </c>
      <c r="C20" s="8" t="s">
        <v>36</v>
      </c>
      <c r="D20" s="8" t="s">
        <v>37</v>
      </c>
      <c r="E20" s="9">
        <v>5.17</v>
      </c>
      <c r="F20" s="8">
        <v>45</v>
      </c>
      <c r="G20" s="8">
        <v>4241</v>
      </c>
      <c r="H20" s="8">
        <v>338</v>
      </c>
      <c r="I20" s="8">
        <v>83</v>
      </c>
      <c r="J20" s="36">
        <v>0.52229999999999999</v>
      </c>
      <c r="K20" s="36">
        <v>0.81559999999999999</v>
      </c>
      <c r="L20" s="36">
        <v>0.18440000000000001</v>
      </c>
      <c r="M20" s="36">
        <v>0.61870000000000003</v>
      </c>
      <c r="N20" s="36">
        <v>0.96619999999999995</v>
      </c>
      <c r="O20" s="37">
        <v>3.3799999999999997E-2</v>
      </c>
      <c r="P20" s="2"/>
      <c r="Q20" s="2"/>
    </row>
    <row r="21" spans="1:17" x14ac:dyDescent="0.2">
      <c r="A21" s="7" t="s">
        <v>41</v>
      </c>
      <c r="B21" s="8" t="s">
        <v>32</v>
      </c>
      <c r="C21" s="8" t="s">
        <v>42</v>
      </c>
      <c r="D21" s="8" t="s">
        <v>43</v>
      </c>
      <c r="E21" s="9">
        <v>2.2000000000000002</v>
      </c>
      <c r="F21" s="8">
        <v>35</v>
      </c>
      <c r="G21" s="8">
        <v>2158</v>
      </c>
      <c r="H21" s="8">
        <v>312</v>
      </c>
      <c r="I21" s="8">
        <v>94</v>
      </c>
      <c r="J21" s="9">
        <v>0.67420000000000002</v>
      </c>
      <c r="K21" s="9">
        <v>0.84340000000000004</v>
      </c>
      <c r="L21" s="9">
        <v>0.15659999999999999</v>
      </c>
      <c r="M21" s="9">
        <v>0.75429999999999997</v>
      </c>
      <c r="N21" s="9">
        <v>0.94350000000000001</v>
      </c>
      <c r="O21" s="35">
        <v>5.6500000000000002E-2</v>
      </c>
      <c r="P21" s="2"/>
      <c r="Q21" s="2"/>
    </row>
    <row r="22" spans="1:17" x14ac:dyDescent="0.2">
      <c r="A22" s="7" t="s">
        <v>0</v>
      </c>
      <c r="B22" s="8" t="s">
        <v>32</v>
      </c>
      <c r="C22" s="8" t="s">
        <v>1</v>
      </c>
      <c r="D22" s="8" t="s">
        <v>2</v>
      </c>
      <c r="E22" s="9">
        <v>1.84</v>
      </c>
      <c r="F22" s="8">
        <v>64</v>
      </c>
      <c r="G22" s="8">
        <v>1738</v>
      </c>
      <c r="H22" s="8">
        <v>326</v>
      </c>
      <c r="I22" s="8">
        <v>92</v>
      </c>
      <c r="J22" s="9">
        <v>0.42170000000000002</v>
      </c>
      <c r="K22" s="9">
        <v>0.86529999999999996</v>
      </c>
      <c r="L22" s="9">
        <v>0.1346</v>
      </c>
      <c r="M22" s="9">
        <v>0.25600000000000001</v>
      </c>
      <c r="N22" s="9">
        <v>0.52529999999999999</v>
      </c>
      <c r="O22" s="35">
        <v>0.47460000000000002</v>
      </c>
      <c r="P22" s="2"/>
      <c r="Q22" s="2"/>
    </row>
    <row r="23" spans="1:17" x14ac:dyDescent="0.2">
      <c r="A23" s="7" t="s">
        <v>46</v>
      </c>
      <c r="B23" s="8" t="s">
        <v>32</v>
      </c>
      <c r="C23" s="8" t="s">
        <v>36</v>
      </c>
      <c r="D23" s="8" t="s">
        <v>47</v>
      </c>
      <c r="E23" s="9">
        <v>2.92</v>
      </c>
      <c r="F23" s="8">
        <v>64</v>
      </c>
      <c r="G23" s="8">
        <v>2859</v>
      </c>
      <c r="H23" s="8">
        <v>303</v>
      </c>
      <c r="I23" s="8">
        <v>89</v>
      </c>
      <c r="J23" s="9">
        <v>0.42159999999999997</v>
      </c>
      <c r="K23" s="36">
        <v>0.5998</v>
      </c>
      <c r="L23" s="36">
        <v>0.4002</v>
      </c>
      <c r="M23" s="9">
        <v>0.22489999999999999</v>
      </c>
      <c r="N23" s="36">
        <v>0.31990000000000002</v>
      </c>
      <c r="O23" s="37">
        <v>0.68010000000000004</v>
      </c>
      <c r="P23" s="2"/>
      <c r="Q23" s="2"/>
    </row>
    <row r="24" spans="1:17" x14ac:dyDescent="0.2">
      <c r="A24" s="12" t="s">
        <v>51</v>
      </c>
      <c r="B24" s="3" t="s">
        <v>32</v>
      </c>
      <c r="C24" s="3" t="s">
        <v>52</v>
      </c>
      <c r="D24" s="3" t="s">
        <v>52</v>
      </c>
      <c r="E24" s="4">
        <v>4.7</v>
      </c>
      <c r="F24" s="3">
        <v>48</v>
      </c>
      <c r="G24" s="3">
        <v>4192</v>
      </c>
      <c r="H24" s="3">
        <v>312</v>
      </c>
      <c r="I24" s="3">
        <v>84</v>
      </c>
      <c r="J24" s="39">
        <v>0.63239503816793896</v>
      </c>
      <c r="K24" s="39">
        <v>0.805582061068702</v>
      </c>
      <c r="L24" s="39">
        <v>0.19346374045801501</v>
      </c>
      <c r="M24" s="39">
        <v>0.69525308156307297</v>
      </c>
      <c r="N24" s="39">
        <v>0.88565434041437097</v>
      </c>
      <c r="O24" s="40">
        <v>0.11434565958562801</v>
      </c>
      <c r="P24" s="2"/>
      <c r="Q24" s="2"/>
    </row>
    <row r="25" spans="1:17" ht="3" customHeight="1" x14ac:dyDescent="0.2">
      <c r="A25" s="17"/>
      <c r="B25" s="18"/>
      <c r="C25" s="18"/>
      <c r="D25" s="18"/>
      <c r="E25" s="19"/>
      <c r="F25" s="18"/>
      <c r="G25" s="18"/>
      <c r="H25" s="18"/>
      <c r="I25" s="18"/>
      <c r="J25" s="19"/>
      <c r="K25" s="19"/>
      <c r="L25" s="19"/>
      <c r="M25" s="19"/>
      <c r="N25" s="19"/>
      <c r="O25" s="41"/>
      <c r="P25" s="2"/>
      <c r="Q25" s="2"/>
    </row>
    <row r="26" spans="1:17" x14ac:dyDescent="0.2">
      <c r="A26" s="14" t="s">
        <v>68</v>
      </c>
      <c r="B26" s="6"/>
      <c r="C26" s="6"/>
      <c r="D26" s="6"/>
      <c r="E26" s="15">
        <f>MIN(E4:E24)</f>
        <v>1.3</v>
      </c>
      <c r="F26" s="16">
        <f>MIN(F4:F24)</f>
        <v>34</v>
      </c>
      <c r="G26" s="16">
        <f>MIN(G4:G24)</f>
        <v>1192</v>
      </c>
      <c r="H26" s="16">
        <f>MIN(H4:H24)</f>
        <v>274</v>
      </c>
      <c r="I26" s="16">
        <f>MIN(I4:I24)</f>
        <v>75</v>
      </c>
      <c r="J26" s="15">
        <f>MIN(J4:J5,J7,J9:J12,J14:J19,J21:J23)</f>
        <v>0.42159999999999997</v>
      </c>
      <c r="K26" s="15">
        <f>MIN(K4:K5,K7,K9:K10,K12,K14:K19,K21:K22)</f>
        <v>0.72940000000000005</v>
      </c>
      <c r="L26" s="15">
        <f>MIN(L4:L5,L7,L9:L12,L14:L19,L21:L22)</f>
        <v>0.1346</v>
      </c>
      <c r="M26" s="15">
        <f>MIN(M4:M5,M7,M9:M12,M14:M19,M21:M23)</f>
        <v>0.22489999999999999</v>
      </c>
      <c r="N26" s="15">
        <f>MIN(N4:N5,N7,N9:N10,N12,N14:N19,N21:N22)</f>
        <v>0.42180000000000001</v>
      </c>
      <c r="O26" s="42">
        <f>MIN(O4:O5,O7,O9:O12,O14:O19,O21:O22)</f>
        <v>0.02</v>
      </c>
    </row>
    <row r="27" spans="1:17" x14ac:dyDescent="0.2">
      <c r="A27" s="7" t="s">
        <v>69</v>
      </c>
      <c r="B27" s="8"/>
      <c r="C27" s="8"/>
      <c r="D27" s="8"/>
      <c r="E27" s="9">
        <f>MAX(E4:E24)</f>
        <v>7.6</v>
      </c>
      <c r="F27" s="11">
        <f>MAX(F4:F24)</f>
        <v>64</v>
      </c>
      <c r="G27" s="11">
        <f>MAX(G4:G24)</f>
        <v>7272</v>
      </c>
      <c r="H27" s="11">
        <f>MAX(H4:H24)</f>
        <v>338</v>
      </c>
      <c r="I27" s="11">
        <f>MAX(I4:I24)</f>
        <v>94</v>
      </c>
      <c r="J27" s="9">
        <f>MAX(J4:J5,J7,J9:J12,J14:J19,J21:J23)</f>
        <v>0.69699999999999995</v>
      </c>
      <c r="K27" s="9">
        <f>MAX(K4:K5,K7,K9:K10,K12,K14:K19,K21:K22)</f>
        <v>0.86529999999999996</v>
      </c>
      <c r="L27" s="9">
        <f>MAX(L4:L5,L7,L9:L12,L14:L19,L21:L22)</f>
        <v>0.27060000000000001</v>
      </c>
      <c r="M27" s="9">
        <f>MAX(M4:M5,M7,M9:M12,M14:M19,M21:M23)</f>
        <v>0.77849999999999997</v>
      </c>
      <c r="N27" s="9">
        <f>MAX(N4:N5,N7,N9:N10,N12,N14:N19,N21:N22)</f>
        <v>0.98</v>
      </c>
      <c r="O27" s="35">
        <f>MAX(O4:O5,O7,O9:O12,O14:O19,O21:O22)</f>
        <v>0.57820000000000005</v>
      </c>
    </row>
    <row r="28" spans="1:17" x14ac:dyDescent="0.2">
      <c r="A28" s="12" t="s">
        <v>70</v>
      </c>
      <c r="B28" s="3"/>
      <c r="C28" s="3"/>
      <c r="D28" s="3"/>
      <c r="E28" s="4">
        <f>AVERAGE(E4:E24)</f>
        <v>4.0711228571428579</v>
      </c>
      <c r="F28" s="13">
        <f>AVERAGE(F4:F24)</f>
        <v>46.666666666666664</v>
      </c>
      <c r="G28" s="13">
        <f>AVERAGE(G4:G24)</f>
        <v>3685.4761904761904</v>
      </c>
      <c r="H28" s="13">
        <f>AVERAGE(H4:H24)</f>
        <v>310.8095238095238</v>
      </c>
      <c r="I28" s="13">
        <f>AVERAGE(I4:I24)</f>
        <v>85.095238095238102</v>
      </c>
      <c r="J28" s="4">
        <f>AVERAGE(J4:J5,J7,J9:J12,J14:J19,J21:J23)</f>
        <v>0.58978732804890843</v>
      </c>
      <c r="K28" s="4">
        <f>AVERAGE(K4:K5,K7,K9:K10,K12,K14:K19,K21:K22)</f>
        <v>0.80725395718184001</v>
      </c>
      <c r="L28" s="4">
        <f>AVERAGE(L4:L5,L7,L9:L12,L14:L19,L21:L22)</f>
        <v>0.19141630663028267</v>
      </c>
      <c r="M28" s="4">
        <f>AVERAGE(M4:M5,M7,M9:M12,M14:M19,M21:M23)</f>
        <v>0.58759892009274639</v>
      </c>
      <c r="N28" s="4">
        <f>AVERAGE(N4:N5,N7,N9:N10,N12,N14:N19,N21:N22)</f>
        <v>0.81314890420898589</v>
      </c>
      <c r="O28" s="43">
        <f>AVERAGE(O4:O5,O7,O9:O12,O14:O19,O21:O22)</f>
        <v>0.19193235473827983</v>
      </c>
    </row>
  </sheetData>
  <mergeCells count="2">
    <mergeCell ref="A1:O1"/>
    <mergeCell ref="A2:O2"/>
  </mergeCells>
  <phoneticPr fontId="3"/>
  <printOptions gridLines="1"/>
  <pageMargins left="0.75" right="0.75" top="1" bottom="1" header="0.5" footer="0.5"/>
  <pageSetup paperSize="0" scale="58" fitToWidth="2" orientation="landscape" horizontalDpi="4294967292" verticalDpi="4294967292"/>
  <headerFooter alignWithMargins="0">
    <oddHeader>&amp;C&amp;"Verdana,Bold"&amp;16Results for HW1: Finding Long ORFs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spreadsheet_data.txt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 Weber</dc:creator>
  <cp:lastModifiedBy>Martin</cp:lastModifiedBy>
  <cp:lastPrinted>2012-01-26T17:09:55Z</cp:lastPrinted>
  <dcterms:created xsi:type="dcterms:W3CDTF">2012-01-24T08:30:02Z</dcterms:created>
  <dcterms:modified xsi:type="dcterms:W3CDTF">2012-01-27T17:04:00Z</dcterms:modified>
</cp:coreProperties>
</file>