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03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'Sheet1'!$A$1:$V$29</definedName>
  </definedNames>
  <calcPr fullCalcOnLoad="1"/>
</workbook>
</file>

<file path=xl/sharedStrings.xml><?xml version="1.0" encoding="utf-8"?>
<sst xmlns="http://schemas.openxmlformats.org/spreadsheetml/2006/main" count="97" uniqueCount="75">
  <si>
    <t>quiz1</t>
  </si>
  <si>
    <t>quiz2</t>
  </si>
  <si>
    <t>quiz3</t>
  </si>
  <si>
    <t>quiz4</t>
  </si>
  <si>
    <t>quiz5</t>
  </si>
  <si>
    <t>quiz6</t>
  </si>
  <si>
    <t>quiz7</t>
  </si>
  <si>
    <t>quiz8</t>
  </si>
  <si>
    <t>quiz9</t>
  </si>
  <si>
    <t>Possible</t>
  </si>
  <si>
    <t>Earned</t>
  </si>
  <si>
    <t>lab02</t>
  </si>
  <si>
    <t>lab03</t>
  </si>
  <si>
    <t>lab04</t>
  </si>
  <si>
    <t>lab05</t>
  </si>
  <si>
    <t>lab06</t>
  </si>
  <si>
    <t>lab07</t>
  </si>
  <si>
    <t>lab08</t>
  </si>
  <si>
    <t>lab09</t>
  </si>
  <si>
    <t>lab10</t>
  </si>
  <si>
    <t>lab11</t>
  </si>
  <si>
    <t>lab12</t>
  </si>
  <si>
    <t>lab14</t>
  </si>
  <si>
    <t>Paper1</t>
  </si>
  <si>
    <t>Paper2</t>
  </si>
  <si>
    <t>Paper3</t>
  </si>
  <si>
    <t>Paper4</t>
  </si>
  <si>
    <t>lab 13</t>
  </si>
  <si>
    <t>HW</t>
  </si>
  <si>
    <t>HW1</t>
  </si>
  <si>
    <t>HW2</t>
  </si>
  <si>
    <t>Quizzes</t>
  </si>
  <si>
    <t>Labs</t>
  </si>
  <si>
    <t>Projects</t>
  </si>
  <si>
    <t>Papers</t>
  </si>
  <si>
    <t>Proj1A</t>
  </si>
  <si>
    <t>Proj1B</t>
  </si>
  <si>
    <t>Proj2A</t>
  </si>
  <si>
    <t>Proj2B</t>
  </si>
  <si>
    <t>Proj3A</t>
  </si>
  <si>
    <t>Proj3B</t>
  </si>
  <si>
    <t>Possible*</t>
  </si>
  <si>
    <t>0***</t>
  </si>
  <si>
    <t>Earned**</t>
  </si>
  <si>
    <t>** Earned scores should be the scores from Gradebook that include your extra-credit points.</t>
  </si>
  <si>
    <t>Enter your scores from Gradebook in the appropriate cell with the pale blue/green background.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</si>
  <si>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</si>
  <si>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</si>
  <si>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</si>
  <si>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</si>
  <si>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</si>
  <si>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</si>
  <si>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</si>
  <si>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</si>
  <si>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</si>
  <si>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</si>
  <si>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</si>
  <si>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E</t>
  </si>
  <si>
    <t>Percentages</t>
  </si>
  <si>
    <t>Min</t>
  </si>
  <si>
    <t>Max</t>
  </si>
  <si>
    <t>Letter</t>
  </si>
  <si>
    <t>Grade</t>
  </si>
  <si>
    <t>Total</t>
  </si>
  <si>
    <t>to</t>
  </si>
  <si>
    <t>Total Possible*</t>
  </si>
  <si>
    <t>Total Earned**</t>
  </si>
  <si>
    <t>Percentage</t>
  </si>
  <si>
    <t>INSTRUCTIONS</t>
  </si>
  <si>
    <t xml:space="preserve">*** Labs 9, 11, and 13 are extra credit only. </t>
  </si>
  <si>
    <t>* Possible scores do not include extra-credit points. The total possible quizzes has one quiz already subtracted out. The total possible labs already has one lab subtracted out.</t>
  </si>
  <si>
    <t>GRADE</t>
  </si>
  <si>
    <t>4-pt Scale</t>
  </si>
  <si>
    <t>Fill in what you think you will earn on assignments that have not yet been graded or submitted in order to estimate your overall grade for the course.</t>
  </si>
  <si>
    <t>XC Search Study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</si>
</sst>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36" fillId="0" borderId="0" xfId="0" applyFont="1" applyAlignment="1">
      <alignment horizontal="right"/>
    </xf>
    <xf numFmtId="16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36" fillId="11" borderId="10" xfId="0" applyFont="1" applyFill="1" applyBorder="1" applyAlignment="1">
      <alignment horizontal="right"/>
    </xf>
    <xf numFmtId="0" fontId="36" fillId="11" borderId="11" xfId="0" applyFont="1" applyFill="1" applyBorder="1" applyAlignment="1">
      <alignment horizontal="center"/>
    </xf>
    <xf numFmtId="0" fontId="36" fillId="11" borderId="12" xfId="0" applyFont="1" applyFill="1" applyBorder="1" applyAlignment="1">
      <alignment horizontal="right"/>
    </xf>
    <xf numFmtId="2" fontId="36" fillId="11" borderId="10" xfId="0" applyNumberFormat="1" applyFont="1" applyFill="1" applyBorder="1" applyAlignment="1">
      <alignment/>
    </xf>
    <xf numFmtId="2" fontId="36" fillId="11" borderId="11" xfId="0" applyNumberFormat="1" applyFont="1" applyFill="1" applyBorder="1" applyAlignment="1">
      <alignment horizontal="center"/>
    </xf>
    <xf numFmtId="2" fontId="36" fillId="11" borderId="12" xfId="0" applyNumberFormat="1" applyFont="1" applyFill="1" applyBorder="1" applyAlignment="1">
      <alignment/>
    </xf>
    <xf numFmtId="0" fontId="0" fillId="0" borderId="0" xfId="0" applyAlignment="1">
      <alignment horizontal="left" indent="3"/>
    </xf>
    <xf numFmtId="0" fontId="0" fillId="0" borderId="0" xfId="0" applyAlignment="1">
      <alignment/>
    </xf>
    <xf numFmtId="0" fontId="36" fillId="13" borderId="0" xfId="0" applyFont="1" applyFill="1" applyAlignment="1">
      <alignment horizontal="right"/>
    </xf>
    <xf numFmtId="0" fontId="37" fillId="13" borderId="0" xfId="0" applyFont="1" applyFill="1" applyAlignment="1">
      <alignment horizontal="right"/>
    </xf>
    <xf numFmtId="164" fontId="37" fillId="13" borderId="0" xfId="0" applyNumberFormat="1" applyFont="1" applyFill="1" applyAlignment="1">
      <alignment/>
    </xf>
    <xf numFmtId="0" fontId="36" fillId="13" borderId="13" xfId="0" applyFont="1" applyFill="1" applyBorder="1" applyAlignment="1">
      <alignment horizontal="right" wrapText="1"/>
    </xf>
    <xf numFmtId="0" fontId="38" fillId="13" borderId="13" xfId="0" applyFont="1" applyFill="1" applyBorder="1" applyAlignment="1">
      <alignment horizontal="right"/>
    </xf>
    <xf numFmtId="164" fontId="38" fillId="13" borderId="13" xfId="0" applyNumberFormat="1" applyFont="1" applyFill="1" applyBorder="1" applyAlignment="1">
      <alignment horizontal="right"/>
    </xf>
    <xf numFmtId="0" fontId="36" fillId="13" borderId="0" xfId="0" applyFont="1" applyFill="1" applyAlignment="1" applyProtection="1">
      <alignment horizontal="right"/>
      <protection/>
    </xf>
    <xf numFmtId="0" fontId="38" fillId="13" borderId="0" xfId="0" applyFont="1" applyFill="1" applyAlignment="1">
      <alignment horizontal="right"/>
    </xf>
    <xf numFmtId="164" fontId="38" fillId="13" borderId="0" xfId="0" applyNumberFormat="1" applyFont="1" applyFill="1" applyAlignment="1">
      <alignment/>
    </xf>
    <xf numFmtId="0" fontId="36" fillId="13" borderId="13" xfId="0" applyFont="1" applyFill="1" applyBorder="1" applyAlignment="1">
      <alignment horizontal="right"/>
    </xf>
    <xf numFmtId="164" fontId="38" fillId="13" borderId="13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8" fillId="6" borderId="0" xfId="0" applyFont="1" applyFill="1" applyAlignment="1" applyProtection="1">
      <alignment horizontal="center"/>
      <protection locked="0"/>
    </xf>
    <xf numFmtId="169" fontId="0" fillId="0" borderId="0" xfId="0" applyNumberFormat="1" applyAlignment="1">
      <alignment/>
    </xf>
    <xf numFmtId="169" fontId="36" fillId="0" borderId="0" xfId="0" applyNumberFormat="1" applyFont="1" applyAlignment="1">
      <alignment/>
    </xf>
    <xf numFmtId="169" fontId="40" fillId="33" borderId="0" xfId="0" applyNumberFormat="1" applyFont="1" applyFill="1" applyAlignment="1">
      <alignment/>
    </xf>
    <xf numFmtId="164" fontId="41" fillId="13" borderId="13" xfId="0" applyNumberFormat="1" applyFont="1" applyFill="1" applyBorder="1" applyAlignment="1">
      <alignment/>
    </xf>
    <xf numFmtId="0" fontId="38" fillId="6" borderId="14" xfId="0" applyFont="1" applyFill="1" applyBorder="1" applyAlignment="1" applyProtection="1">
      <alignment horizontal="center"/>
      <protection locked="0"/>
    </xf>
    <xf numFmtId="0" fontId="38" fillId="6" borderId="15" xfId="0" applyFont="1" applyFill="1" applyBorder="1" applyAlignment="1" applyProtection="1">
      <alignment horizontal="center"/>
      <protection locked="0"/>
    </xf>
    <xf numFmtId="0" fontId="38" fillId="6" borderId="16" xfId="0" applyFont="1" applyFill="1" applyBorder="1" applyAlignment="1" applyProtection="1">
      <alignment horizontal="center"/>
      <protection locked="0"/>
    </xf>
    <xf numFmtId="0" fontId="38" fillId="6" borderId="17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36" fillId="11" borderId="10" xfId="0" applyFont="1" applyFill="1" applyBorder="1" applyAlignment="1">
      <alignment horizontal="left" indent="3"/>
    </xf>
    <xf numFmtId="0" fontId="36" fillId="11" borderId="12" xfId="0" applyFont="1" applyFill="1" applyBorder="1" applyAlignment="1">
      <alignment horizontal="left" indent="3"/>
    </xf>
    <xf numFmtId="0" fontId="0" fillId="0" borderId="0" xfId="0" applyAlignment="1">
      <alignment horizontal="left" wrapText="1"/>
    </xf>
    <xf numFmtId="2" fontId="36" fillId="11" borderId="18" xfId="0" applyNumberFormat="1" applyFont="1" applyFill="1" applyBorder="1" applyAlignment="1">
      <alignment horizontal="center"/>
    </xf>
    <xf numFmtId="0" fontId="36" fillId="11" borderId="10" xfId="0" applyFont="1" applyFill="1" applyBorder="1" applyAlignment="1">
      <alignment horizontal="center"/>
    </xf>
    <xf numFmtId="0" fontId="36" fillId="11" borderId="12" xfId="0" applyFont="1" applyFill="1" applyBorder="1" applyAlignment="1">
      <alignment horizontal="center"/>
    </xf>
    <xf numFmtId="0" fontId="36" fillId="11" borderId="11" xfId="0" applyFont="1" applyFill="1" applyBorder="1" applyAlignment="1">
      <alignment horizontal="left" indent="3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2" max="2" width="6.8515625" style="3" customWidth="1"/>
    <col min="3" max="3" width="6.7109375" style="3" customWidth="1"/>
    <col min="4" max="4" width="6.8515625" style="3" customWidth="1"/>
    <col min="5" max="5" width="6.7109375" style="3" customWidth="1"/>
    <col min="6" max="6" width="6.8515625" style="3" customWidth="1"/>
    <col min="7" max="7" width="6.7109375" style="3" customWidth="1"/>
    <col min="8" max="8" width="5.57421875" style="3" customWidth="1"/>
    <col min="9" max="9" width="6.00390625" style="3" customWidth="1"/>
    <col min="10" max="10" width="6.421875" style="3" customWidth="1"/>
    <col min="11" max="11" width="6.28125" style="3" customWidth="1"/>
    <col min="12" max="12" width="6.7109375" style="3" customWidth="1"/>
    <col min="13" max="13" width="6.421875" style="3" customWidth="1"/>
    <col min="14" max="14" width="7.7109375" style="3" customWidth="1"/>
    <col min="15" max="15" width="8.421875" style="6" customWidth="1"/>
    <col min="16" max="16" width="7.421875" style="9" customWidth="1"/>
    <col min="17" max="17" width="11.28125" style="7" customWidth="1"/>
    <col min="18" max="18" width="9.140625" style="33" customWidth="1"/>
    <col min="19" max="19" width="9.140625" style="18" customWidth="1"/>
    <col min="20" max="20" width="5.28125" style="10" customWidth="1"/>
    <col min="21" max="21" width="4.57421875" style="11" customWidth="1"/>
    <col min="22" max="22" width="4.7109375" style="0" customWidth="1"/>
  </cols>
  <sheetData>
    <row r="1" spans="15:18" ht="15">
      <c r="O1" s="20" t="s">
        <v>63</v>
      </c>
      <c r="P1" s="21"/>
      <c r="Q1" s="22"/>
      <c r="R1" s="34" t="s">
        <v>71</v>
      </c>
    </row>
    <row r="2" spans="1:18" s="1" customFormat="1" ht="15">
      <c r="A2" s="1" t="s">
        <v>31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/>
      <c r="L2" s="2"/>
      <c r="M2" s="2"/>
      <c r="N2" s="2"/>
      <c r="O2" s="23" t="s">
        <v>9</v>
      </c>
      <c r="P2" s="24" t="s">
        <v>10</v>
      </c>
      <c r="Q2" s="25" t="s">
        <v>67</v>
      </c>
      <c r="R2" s="34" t="s">
        <v>72</v>
      </c>
    </row>
    <row r="3" spans="1:17" ht="15">
      <c r="A3" t="s">
        <v>41</v>
      </c>
      <c r="B3" s="4">
        <v>30</v>
      </c>
      <c r="C3" s="4">
        <v>30</v>
      </c>
      <c r="D3" s="4">
        <v>30</v>
      </c>
      <c r="E3" s="4">
        <v>30</v>
      </c>
      <c r="F3" s="4">
        <v>30</v>
      </c>
      <c r="G3" s="4">
        <v>30</v>
      </c>
      <c r="H3" s="4">
        <v>30</v>
      </c>
      <c r="I3" s="4">
        <v>30</v>
      </c>
      <c r="J3" s="4">
        <v>30</v>
      </c>
      <c r="O3" s="26">
        <f>SUM(B3:J3)-30</f>
        <v>240</v>
      </c>
      <c r="P3" s="21"/>
      <c r="Q3" s="22"/>
    </row>
    <row r="4" spans="1:18" s="1" customFormat="1" ht="15">
      <c r="A4" s="8" t="s">
        <v>43</v>
      </c>
      <c r="B4" s="32"/>
      <c r="C4" s="32"/>
      <c r="D4" s="32"/>
      <c r="E4" s="32"/>
      <c r="F4" s="32"/>
      <c r="G4" s="32"/>
      <c r="H4" s="32"/>
      <c r="I4" s="32"/>
      <c r="J4" s="32"/>
      <c r="K4" s="2"/>
      <c r="L4" s="2"/>
      <c r="M4" s="2"/>
      <c r="N4" s="2"/>
      <c r="O4" s="20"/>
      <c r="P4" s="27">
        <f>SUM(B4:J4)-MIN(B4:J4)</f>
        <v>0</v>
      </c>
      <c r="Q4" s="28">
        <f>P4/O3</f>
        <v>0</v>
      </c>
      <c r="R4" s="34"/>
    </row>
    <row r="5" spans="15:17" ht="15">
      <c r="O5" s="20"/>
      <c r="P5" s="21"/>
      <c r="Q5" s="22"/>
    </row>
    <row r="6" spans="1:17" ht="15">
      <c r="A6" s="1" t="s">
        <v>32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2" t="s">
        <v>18</v>
      </c>
      <c r="J6" s="2" t="s">
        <v>19</v>
      </c>
      <c r="K6" s="2" t="s">
        <v>20</v>
      </c>
      <c r="L6" s="2" t="s">
        <v>21</v>
      </c>
      <c r="M6" s="2" t="s">
        <v>27</v>
      </c>
      <c r="N6" s="2" t="s">
        <v>22</v>
      </c>
      <c r="O6" s="20"/>
      <c r="P6" s="21"/>
      <c r="Q6" s="22"/>
    </row>
    <row r="7" spans="1:17" ht="15.75" thickBot="1">
      <c r="A7" t="s">
        <v>41</v>
      </c>
      <c r="B7" s="3">
        <v>20</v>
      </c>
      <c r="C7" s="3">
        <v>20</v>
      </c>
      <c r="D7" s="3">
        <v>20</v>
      </c>
      <c r="E7" s="3">
        <v>20</v>
      </c>
      <c r="F7" s="3">
        <v>20</v>
      </c>
      <c r="G7" s="3">
        <v>20</v>
      </c>
      <c r="H7" s="3">
        <v>20</v>
      </c>
      <c r="I7" s="5" t="s">
        <v>42</v>
      </c>
      <c r="J7" s="3">
        <v>20</v>
      </c>
      <c r="K7" s="5" t="s">
        <v>42</v>
      </c>
      <c r="L7" s="3">
        <v>20</v>
      </c>
      <c r="M7" s="5" t="s">
        <v>42</v>
      </c>
      <c r="N7" s="3">
        <v>20</v>
      </c>
      <c r="O7" s="26">
        <f>SUM(B7:N7)-20</f>
        <v>180</v>
      </c>
      <c r="P7" s="21"/>
      <c r="Q7" s="22"/>
    </row>
    <row r="8" spans="1:18" s="1" customFormat="1" ht="16.5" thickBot="1" thickTop="1">
      <c r="A8" s="8" t="s">
        <v>43</v>
      </c>
      <c r="B8" s="32"/>
      <c r="C8" s="32"/>
      <c r="D8" s="32"/>
      <c r="E8" s="32"/>
      <c r="F8" s="32"/>
      <c r="G8" s="32"/>
      <c r="H8" s="32"/>
      <c r="I8" s="32"/>
      <c r="J8" s="32"/>
      <c r="K8" s="37"/>
      <c r="L8" s="38"/>
      <c r="M8" s="38"/>
      <c r="N8" s="39"/>
      <c r="O8" s="20"/>
      <c r="P8" s="27">
        <f>SUM(B8:N8)-MIN(B8:N8)</f>
        <v>0</v>
      </c>
      <c r="Q8" s="28">
        <f>P8/O7</f>
        <v>0</v>
      </c>
      <c r="R8" s="34"/>
    </row>
    <row r="9" spans="15:17" ht="15.75" thickTop="1">
      <c r="O9" s="20"/>
      <c r="P9" s="21"/>
      <c r="Q9" s="22"/>
    </row>
    <row r="10" spans="1:17" ht="15">
      <c r="A10" s="1" t="s">
        <v>33</v>
      </c>
      <c r="B10" s="2" t="s">
        <v>35</v>
      </c>
      <c r="C10" s="2" t="s">
        <v>36</v>
      </c>
      <c r="D10" s="2" t="s">
        <v>37</v>
      </c>
      <c r="E10" s="2" t="s">
        <v>38</v>
      </c>
      <c r="F10" s="2" t="s">
        <v>39</v>
      </c>
      <c r="G10" s="2" t="s">
        <v>40</v>
      </c>
      <c r="H10" s="46" t="s">
        <v>61</v>
      </c>
      <c r="I10" s="47"/>
      <c r="J10" s="45" t="s">
        <v>58</v>
      </c>
      <c r="K10" s="45"/>
      <c r="L10" s="45"/>
      <c r="O10" s="20"/>
      <c r="P10" s="21"/>
      <c r="Q10" s="22"/>
    </row>
    <row r="11" spans="1:17" ht="15" customHeight="1" thickBot="1">
      <c r="A11" t="s">
        <v>41</v>
      </c>
      <c r="B11" s="3">
        <v>50</v>
      </c>
      <c r="C11" s="3">
        <v>100</v>
      </c>
      <c r="D11" s="3">
        <v>50</v>
      </c>
      <c r="E11" s="3">
        <v>100</v>
      </c>
      <c r="F11" s="3">
        <v>40</v>
      </c>
      <c r="G11" s="3">
        <v>110</v>
      </c>
      <c r="H11" s="46" t="s">
        <v>62</v>
      </c>
      <c r="I11" s="47"/>
      <c r="J11" s="12" t="s">
        <v>59</v>
      </c>
      <c r="K11" s="13" t="s">
        <v>64</v>
      </c>
      <c r="L11" s="14" t="s">
        <v>60</v>
      </c>
      <c r="O11" s="26">
        <f>SUM(B11:G11)</f>
        <v>450</v>
      </c>
      <c r="P11" s="21"/>
      <c r="Q11" s="22"/>
    </row>
    <row r="12" spans="1:18" s="1" customFormat="1" ht="16.5" thickBot="1" thickTop="1">
      <c r="A12" s="8" t="s">
        <v>43</v>
      </c>
      <c r="B12" s="32"/>
      <c r="C12" s="32"/>
      <c r="D12" s="32"/>
      <c r="E12" s="32"/>
      <c r="F12" s="37"/>
      <c r="G12" s="39"/>
      <c r="H12" s="48" t="s">
        <v>46</v>
      </c>
      <c r="I12" s="43"/>
      <c r="J12" s="15">
        <f>381/400</f>
        <v>0.9525</v>
      </c>
      <c r="K12" s="16" t="s">
        <v>64</v>
      </c>
      <c r="L12" s="17">
        <f>400/400</f>
        <v>1</v>
      </c>
      <c r="M12" s="2"/>
      <c r="N12" s="2"/>
      <c r="O12" s="20"/>
      <c r="P12" s="27">
        <f>SUM(B12:G12)</f>
        <v>0</v>
      </c>
      <c r="Q12" s="28">
        <f>P12/O11</f>
        <v>0</v>
      </c>
      <c r="R12" s="34"/>
    </row>
    <row r="13" spans="8:17" ht="15.75" thickTop="1">
      <c r="H13" s="42" t="s">
        <v>47</v>
      </c>
      <c r="I13" s="43"/>
      <c r="J13" s="15">
        <f>360/400</f>
        <v>0.9</v>
      </c>
      <c r="K13" s="16" t="s">
        <v>64</v>
      </c>
      <c r="L13" s="17">
        <f>380/400</f>
        <v>0.95</v>
      </c>
      <c r="O13" s="20"/>
      <c r="P13" s="21"/>
      <c r="Q13" s="22"/>
    </row>
    <row r="14" spans="1:18" s="1" customFormat="1" ht="15">
      <c r="A14" s="1" t="s">
        <v>34</v>
      </c>
      <c r="B14" s="2" t="s">
        <v>23</v>
      </c>
      <c r="C14" s="2" t="s">
        <v>24</v>
      </c>
      <c r="D14" s="2" t="s">
        <v>25</v>
      </c>
      <c r="E14" s="2" t="s">
        <v>26</v>
      </c>
      <c r="F14" s="2"/>
      <c r="G14" s="2"/>
      <c r="H14" s="42" t="s">
        <v>48</v>
      </c>
      <c r="I14" s="43"/>
      <c r="J14" s="15">
        <f>347/400</f>
        <v>0.8675</v>
      </c>
      <c r="K14" s="16" t="s">
        <v>64</v>
      </c>
      <c r="L14" s="17">
        <f>359/400</f>
        <v>0.8975</v>
      </c>
      <c r="M14" s="2"/>
      <c r="N14" s="2"/>
      <c r="O14" s="20"/>
      <c r="P14" s="27"/>
      <c r="Q14" s="28"/>
      <c r="R14" s="34"/>
    </row>
    <row r="15" spans="1:17" ht="15.75" thickBot="1">
      <c r="A15" t="s">
        <v>41</v>
      </c>
      <c r="B15" s="3">
        <v>10</v>
      </c>
      <c r="C15" s="3">
        <v>10</v>
      </c>
      <c r="D15" s="3">
        <v>10</v>
      </c>
      <c r="H15" s="42" t="s">
        <v>49</v>
      </c>
      <c r="I15" s="43"/>
      <c r="J15" s="15">
        <f>333/400</f>
        <v>0.8325</v>
      </c>
      <c r="K15" s="16" t="s">
        <v>64</v>
      </c>
      <c r="L15" s="17">
        <f>346/400</f>
        <v>0.865</v>
      </c>
      <c r="O15" s="20">
        <f>SUM(B15:G15)</f>
        <v>30</v>
      </c>
      <c r="P15" s="21"/>
      <c r="Q15" s="22"/>
    </row>
    <row r="16" spans="1:18" s="1" customFormat="1" ht="16.5" thickBot="1" thickTop="1">
      <c r="A16" s="8" t="s">
        <v>43</v>
      </c>
      <c r="B16" s="32"/>
      <c r="C16" s="32"/>
      <c r="D16" s="32"/>
      <c r="E16" s="40"/>
      <c r="F16" s="2"/>
      <c r="G16" s="2"/>
      <c r="H16" s="42" t="s">
        <v>50</v>
      </c>
      <c r="I16" s="43"/>
      <c r="J16" s="15">
        <f>320/400</f>
        <v>0.8</v>
      </c>
      <c r="K16" s="16" t="s">
        <v>64</v>
      </c>
      <c r="L16" s="17">
        <f>332/400</f>
        <v>0.83</v>
      </c>
      <c r="M16" s="2"/>
      <c r="N16" s="2"/>
      <c r="O16" s="20"/>
      <c r="P16" s="27">
        <f>SUM(B16:G16)</f>
        <v>0</v>
      </c>
      <c r="Q16" s="28">
        <f>P16/O15</f>
        <v>0</v>
      </c>
      <c r="R16" s="34"/>
    </row>
    <row r="17" spans="8:17" ht="15.75" thickTop="1">
      <c r="H17" s="42" t="s">
        <v>51</v>
      </c>
      <c r="I17" s="43"/>
      <c r="J17" s="15">
        <f>306/400</f>
        <v>0.765</v>
      </c>
      <c r="K17" s="16" t="s">
        <v>64</v>
      </c>
      <c r="L17" s="17">
        <f>319/400</f>
        <v>0.7975</v>
      </c>
      <c r="O17" s="20"/>
      <c r="P17" s="21"/>
      <c r="Q17" s="22"/>
    </row>
    <row r="18" spans="1:18" s="1" customFormat="1" ht="15">
      <c r="A18" s="1" t="s">
        <v>28</v>
      </c>
      <c r="B18" s="2" t="s">
        <v>29</v>
      </c>
      <c r="C18" s="2" t="s">
        <v>30</v>
      </c>
      <c r="D18" s="2"/>
      <c r="E18" s="2"/>
      <c r="F18" s="2"/>
      <c r="G18" s="2"/>
      <c r="H18" s="42" t="s">
        <v>52</v>
      </c>
      <c r="I18" s="43"/>
      <c r="J18" s="15">
        <f>296/400</f>
        <v>0.74</v>
      </c>
      <c r="K18" s="16" t="s">
        <v>64</v>
      </c>
      <c r="L18" s="17">
        <f>305/400</f>
        <v>0.7625</v>
      </c>
      <c r="M18" s="2"/>
      <c r="N18" s="2"/>
      <c r="O18" s="20"/>
      <c r="P18" s="27"/>
      <c r="Q18" s="28"/>
      <c r="R18" s="34"/>
    </row>
    <row r="19" spans="1:17" ht="15">
      <c r="A19" t="s">
        <v>41</v>
      </c>
      <c r="B19" s="3">
        <v>20</v>
      </c>
      <c r="C19" s="3">
        <v>20</v>
      </c>
      <c r="H19" s="42" t="s">
        <v>53</v>
      </c>
      <c r="I19" s="43"/>
      <c r="J19" s="15">
        <f>280/400</f>
        <v>0.7</v>
      </c>
      <c r="K19" s="16" t="s">
        <v>64</v>
      </c>
      <c r="L19" s="17">
        <f>292/400</f>
        <v>0.73</v>
      </c>
      <c r="O19" s="20">
        <f>SUM(B19:C19)</f>
        <v>40</v>
      </c>
      <c r="P19" s="21"/>
      <c r="Q19" s="22"/>
    </row>
    <row r="20" spans="1:18" s="1" customFormat="1" ht="15">
      <c r="A20" s="8" t="s">
        <v>43</v>
      </c>
      <c r="B20" s="32"/>
      <c r="C20" s="32"/>
      <c r="D20" s="2"/>
      <c r="E20" s="2"/>
      <c r="F20" s="2"/>
      <c r="G20" s="2"/>
      <c r="H20" s="42" t="s">
        <v>54</v>
      </c>
      <c r="I20" s="43"/>
      <c r="J20" s="15">
        <f>266/400</f>
        <v>0.665</v>
      </c>
      <c r="K20" s="16" t="s">
        <v>64</v>
      </c>
      <c r="L20" s="17">
        <f>279/400</f>
        <v>0.6975</v>
      </c>
      <c r="M20" s="2"/>
      <c r="N20" s="2"/>
      <c r="O20" s="29"/>
      <c r="P20" s="24">
        <f>SUM(B20:C20)</f>
        <v>0</v>
      </c>
      <c r="Q20" s="30">
        <f>P20/O19</f>
        <v>0</v>
      </c>
      <c r="R20" s="34"/>
    </row>
    <row r="21" spans="1:18" s="1" customFormat="1" ht="15.75" thickBot="1">
      <c r="A21" s="8"/>
      <c r="B21" s="2"/>
      <c r="C21" s="2"/>
      <c r="D21" s="2"/>
      <c r="E21" s="2"/>
      <c r="F21" s="2"/>
      <c r="G21" s="2"/>
      <c r="H21" s="42" t="s">
        <v>55</v>
      </c>
      <c r="I21" s="43"/>
      <c r="J21" s="15">
        <f>253/400</f>
        <v>0.6325</v>
      </c>
      <c r="K21" s="16" t="s">
        <v>64</v>
      </c>
      <c r="L21" s="17">
        <f>253/400</f>
        <v>0.6325</v>
      </c>
      <c r="M21" s="2"/>
      <c r="N21" s="2"/>
      <c r="O21" s="20"/>
      <c r="P21" s="27"/>
      <c r="Q21" s="28"/>
      <c r="R21" s="34"/>
    </row>
    <row r="22" spans="1:17" ht="16.5" thickBot="1" thickTop="1">
      <c r="A22" s="1" t="s">
        <v>74</v>
      </c>
      <c r="C22" s="40"/>
      <c r="H22" s="42" t="s">
        <v>56</v>
      </c>
      <c r="I22" s="43"/>
      <c r="J22" s="15">
        <f>240/400</f>
        <v>0.6</v>
      </c>
      <c r="K22" s="16" t="s">
        <v>64</v>
      </c>
      <c r="L22" s="17">
        <f>240/400</f>
        <v>0.6</v>
      </c>
      <c r="M22" t="s">
        <v>65</v>
      </c>
      <c r="N22" s="19"/>
      <c r="O22" s="20">
        <f>SUM(O3:O21)</f>
        <v>940</v>
      </c>
      <c r="P22" s="21">
        <f>C22</f>
        <v>0</v>
      </c>
      <c r="Q22" s="22"/>
    </row>
    <row r="23" spans="1:18" ht="21.75" thickTop="1">
      <c r="A23" s="31" t="s">
        <v>68</v>
      </c>
      <c r="H23" s="42" t="s">
        <v>57</v>
      </c>
      <c r="I23" s="43"/>
      <c r="J23" s="15">
        <f>239/400</f>
        <v>0.5975</v>
      </c>
      <c r="K23" s="16" t="s">
        <v>64</v>
      </c>
      <c r="L23" s="17">
        <v>0</v>
      </c>
      <c r="M23" s="8" t="s">
        <v>66</v>
      </c>
      <c r="N23" s="19"/>
      <c r="O23" s="29"/>
      <c r="P23" s="24">
        <f>SUM(P3:P21)</f>
        <v>0</v>
      </c>
      <c r="Q23" s="36">
        <f>P23/O22</f>
        <v>0</v>
      </c>
      <c r="R23" s="35">
        <f>4*Q23</f>
        <v>0</v>
      </c>
    </row>
    <row r="24" spans="1:17" ht="15">
      <c r="A24" s="41" t="s">
        <v>45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8" ht="15">
      <c r="A25" s="41" t="s">
        <v>73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7" spans="1:17" ht="30" customHeight="1">
      <c r="A27" s="44" t="s">
        <v>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15">
      <c r="A28" s="41" t="s">
        <v>44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5">
      <c r="A29" s="41" t="s">
        <v>69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</sheetData>
  <sheetProtection/>
  <mergeCells count="20">
    <mergeCell ref="J10:L10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A28:Q28"/>
    <mergeCell ref="A29:Q29"/>
    <mergeCell ref="H21:I21"/>
    <mergeCell ref="H22:I22"/>
    <mergeCell ref="H23:I23"/>
    <mergeCell ref="A24:Q24"/>
    <mergeCell ref="A27:Q27"/>
    <mergeCell ref="A25:R25"/>
  </mergeCells>
  <printOptions/>
  <pageMargins left="0.7" right="0.7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A. Clements</dc:creator>
  <cp:keywords/>
  <dc:description/>
  <cp:lastModifiedBy>D. A. Clements</cp:lastModifiedBy>
  <cp:lastPrinted>2008-03-13T05:08:57Z</cp:lastPrinted>
  <dcterms:created xsi:type="dcterms:W3CDTF">2008-03-12T19:22:04Z</dcterms:created>
  <dcterms:modified xsi:type="dcterms:W3CDTF">2008-03-18T16:26:03Z</dcterms:modified>
  <cp:category/>
  <cp:version/>
  <cp:contentType/>
  <cp:contentStatus/>
</cp:coreProperties>
</file>