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56" windowWidth="25520" windowHeight="14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<sst xmlns="http://schemas.openxmlformats.org/spreadsheetml/2006/main" count="118" uniqueCount="23">
  <si>
    <t>Adjust cells with green background &amp; watch what happens.</t>
  </si>
  <si>
    <t>Beware of bugs.</t>
  </si>
  <si>
    <t>The "Casino" example from Durbin et al., Chapter 3, with different initial model parameters.</t>
  </si>
  <si>
    <t>Illustration of HMM Viterbi algorithm.</t>
  </si>
  <si>
    <t>Rolls:</t>
  </si>
  <si>
    <t>Viterbi path is highlighted.  (It is NOT simply the max scoring state, e.g., see step 3.)</t>
  </si>
  <si>
    <t>x</t>
  </si>
  <si>
    <t>=</t>
  </si>
  <si>
    <t>L</t>
  </si>
  <si>
    <t>F</t>
  </si>
  <si>
    <t>B</t>
  </si>
  <si>
    <t>Max</t>
  </si>
  <si>
    <t>p(6)</t>
  </si>
  <si>
    <t>F:</t>
  </si>
  <si>
    <t>L:</t>
  </si>
  <si>
    <t>B</t>
  </si>
  <si>
    <t>Previous</t>
  </si>
  <si>
    <t>Transition</t>
  </si>
  <si>
    <t>Emission</t>
  </si>
  <si>
    <t>Begin Transition</t>
  </si>
  <si>
    <t>Previous</t>
  </si>
  <si>
    <t>Viterbi Path:</t>
  </si>
  <si>
    <t>HMM Parameters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</si>
</sst>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"/>
    <numFmt numFmtId="174" formatCode="0.0000"/>
    <numFmt numFmtId="175" formatCode="General"/>
    <numFmt numFmtId="176" formatCode="0.00"/>
    <numFmt numFmtId="177" formatCode="0.00000"/>
    <numFmt numFmtId="178" formatCode="0.00"/>
    <numFmt numFmtId="179" formatCode="0.00"/>
    <numFmt numFmtId="180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Verdana"/>
      <family val="0"/>
    </font>
    <font>
      <sz val="8"/>
      <name val="Verdana"/>
      <family val="0"/>
    </font>
    <font>
      <sz val="14"/>
      <name val="Verdana"/>
      <family val="0"/>
    </font>
    <font>
      <sz val="24"/>
      <name val="Verdana"/>
      <family val="0"/>
    </font>
    <font>
      <sz val="28"/>
      <name val="Verdana"/>
      <family val="0"/>
    </font>
    <font>
      <sz val="30"/>
      <name val="Verdana"/>
      <family val="0"/>
    </font>
    <font>
      <b/>
      <sz val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70" fontId="6" fillId="0" borderId="3" xfId="0" applyNumberFormat="1" applyFont="1" applyBorder="1" applyAlignment="1">
      <alignment horizontal="left"/>
    </xf>
    <xf numFmtId="170" fontId="6" fillId="0" borderId="5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1" fontId="6" fillId="0" borderId="1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5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6" xfId="0" applyNumberFormat="1" applyFont="1" applyBorder="1" applyAlignment="1">
      <alignment horizontal="left"/>
    </xf>
    <xf numFmtId="170" fontId="6" fillId="0" borderId="7" xfId="0" applyNumberFormat="1" applyFont="1" applyBorder="1" applyAlignment="1">
      <alignment horizontal="left"/>
    </xf>
    <xf numFmtId="170" fontId="6" fillId="0" borderId="8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71" fontId="6" fillId="0" borderId="0" xfId="0" applyNumberFormat="1" applyFont="1" applyAlignment="1">
      <alignment horizontal="left"/>
    </xf>
    <xf numFmtId="171" fontId="6" fillId="0" borderId="2" xfId="0" applyNumberFormat="1" applyFont="1" applyBorder="1" applyAlignment="1">
      <alignment horizontal="left"/>
    </xf>
    <xf numFmtId="171" fontId="6" fillId="0" borderId="4" xfId="0" applyNumberFormat="1" applyFont="1" applyBorder="1" applyAlignment="1">
      <alignment horizontal="left"/>
    </xf>
    <xf numFmtId="171" fontId="6" fillId="0" borderId="1" xfId="0" applyNumberFormat="1" applyFont="1" applyBorder="1" applyAlignment="1">
      <alignment horizontal="left"/>
    </xf>
    <xf numFmtId="171" fontId="6" fillId="0" borderId="0" xfId="0" applyNumberFormat="1" applyFont="1" applyBorder="1" applyAlignment="1">
      <alignment horizontal="left"/>
    </xf>
    <xf numFmtId="171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/>
    </xf>
    <xf numFmtId="171" fontId="6" fillId="0" borderId="7" xfId="0" applyNumberFormat="1" applyFont="1" applyBorder="1" applyAlignment="1">
      <alignment horizontal="left"/>
    </xf>
    <xf numFmtId="170" fontId="6" fillId="0" borderId="6" xfId="0" applyNumberFormat="1" applyFont="1" applyBorder="1" applyAlignment="1">
      <alignment horizontal="left"/>
    </xf>
    <xf numFmtId="170" fontId="6" fillId="0" borderId="7" xfId="0" applyNumberFormat="1" applyFont="1" applyBorder="1" applyAlignment="1">
      <alignment horizontal="left"/>
    </xf>
    <xf numFmtId="170" fontId="6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75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11" fontId="6" fillId="0" borderId="6" xfId="0" applyNumberFormat="1" applyFont="1" applyBorder="1" applyAlignment="1">
      <alignment horizontal="left"/>
    </xf>
    <xf numFmtId="11" fontId="6" fillId="0" borderId="7" xfId="0" applyNumberFormat="1" applyFont="1" applyBorder="1" applyAlignment="1">
      <alignment horizontal="left"/>
    </xf>
    <xf numFmtId="11" fontId="6" fillId="0" borderId="8" xfId="0" applyNumberFormat="1" applyFont="1" applyBorder="1" applyAlignment="1">
      <alignment horizontal="left"/>
    </xf>
    <xf numFmtId="11" fontId="6" fillId="0" borderId="0" xfId="0" applyNumberFormat="1" applyFont="1" applyBorder="1" applyAlignment="1">
      <alignment/>
    </xf>
    <xf numFmtId="11" fontId="6" fillId="0" borderId="2" xfId="0" applyNumberFormat="1" applyFont="1" applyBorder="1" applyAlignment="1">
      <alignment horizontal="left"/>
    </xf>
    <xf numFmtId="11" fontId="6" fillId="0" borderId="4" xfId="0" applyNumberFormat="1" applyFont="1" applyBorder="1" applyAlignment="1">
      <alignment horizontal="left"/>
    </xf>
    <xf numFmtId="11" fontId="6" fillId="0" borderId="1" xfId="0" applyNumberFormat="1" applyFont="1" applyBorder="1" applyAlignment="1">
      <alignment horizontal="left"/>
    </xf>
    <xf numFmtId="11" fontId="6" fillId="0" borderId="0" xfId="0" applyNumberFormat="1" applyFont="1" applyBorder="1" applyAlignment="1">
      <alignment horizontal="left"/>
    </xf>
    <xf numFmtId="11" fontId="8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left"/>
    </xf>
    <xf numFmtId="175" fontId="6" fillId="0" borderId="0" xfId="0" applyNumberFormat="1" applyFont="1" applyAlignment="1">
      <alignment horizontal="left"/>
    </xf>
    <xf numFmtId="176" fontId="6" fillId="0" borderId="4" xfId="0" applyNumberFormat="1" applyFont="1" applyBorder="1" applyAlignment="1">
      <alignment horizontal="center"/>
    </xf>
    <xf numFmtId="171" fontId="6" fillId="0" borderId="2" xfId="0" applyNumberFormat="1" applyFont="1" applyBorder="1" applyAlignment="1">
      <alignment horizontal="left"/>
    </xf>
    <xf numFmtId="171" fontId="6" fillId="0" borderId="4" xfId="0" applyNumberFormat="1" applyFont="1" applyBorder="1" applyAlignment="1">
      <alignment horizontal="left"/>
    </xf>
    <xf numFmtId="171" fontId="6" fillId="0" borderId="1" xfId="0" applyNumberFormat="1" applyFont="1" applyBorder="1" applyAlignment="1">
      <alignment horizontal="left"/>
    </xf>
    <xf numFmtId="170" fontId="6" fillId="0" borderId="2" xfId="0" applyNumberFormat="1" applyFont="1" applyBorder="1" applyAlignment="1">
      <alignment horizontal="left"/>
    </xf>
    <xf numFmtId="170" fontId="6" fillId="0" borderId="4" xfId="0" applyNumberFormat="1" applyFont="1" applyBorder="1" applyAlignment="1">
      <alignment horizontal="left"/>
    </xf>
    <xf numFmtId="170" fontId="6" fillId="0" borderId="1" xfId="0" applyNumberFormat="1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4" xfId="0" applyFont="1" applyBorder="1" applyAlignment="1">
      <alignment/>
    </xf>
    <xf numFmtId="2" fontId="10" fillId="2" borderId="16" xfId="0" applyNumberFormat="1" applyFont="1" applyFill="1" applyBorder="1" applyAlignment="1">
      <alignment/>
    </xf>
    <xf numFmtId="2" fontId="10" fillId="0" borderId="7" xfId="0" applyNumberFormat="1" applyFont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2" fontId="10" fillId="2" borderId="17" xfId="0" applyNumberFormat="1" applyFont="1" applyFill="1" applyBorder="1" applyAlignment="1">
      <alignment horizontal="left"/>
    </xf>
    <xf numFmtId="0" fontId="10" fillId="0" borderId="1" xfId="0" applyFont="1" applyBorder="1" applyAlignment="1">
      <alignment/>
    </xf>
    <xf numFmtId="2" fontId="10" fillId="2" borderId="18" xfId="0" applyNumberFormat="1" applyFont="1" applyFill="1" applyBorder="1" applyAlignment="1">
      <alignment/>
    </xf>
    <xf numFmtId="2" fontId="10" fillId="0" borderId="8" xfId="0" applyNumberFormat="1" applyFont="1" applyBorder="1" applyAlignment="1">
      <alignment horizontal="left"/>
    </xf>
    <xf numFmtId="2" fontId="10" fillId="2" borderId="19" xfId="0" applyNumberFormat="1" applyFont="1" applyFill="1" applyBorder="1" applyAlignment="1">
      <alignment horizontal="left"/>
    </xf>
    <xf numFmtId="171" fontId="6" fillId="0" borderId="7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17</xdr:row>
      <xdr:rowOff>200025</xdr:rowOff>
    </xdr:from>
    <xdr:to>
      <xdr:col>14</xdr:col>
      <xdr:colOff>523875</xdr:colOff>
      <xdr:row>17</xdr:row>
      <xdr:rowOff>219075</xdr:rowOff>
    </xdr:to>
    <xdr:sp>
      <xdr:nvSpPr>
        <xdr:cNvPr id="1" name="Line 5"/>
        <xdr:cNvSpPr>
          <a:spLocks/>
        </xdr:cNvSpPr>
      </xdr:nvSpPr>
      <xdr:spPr>
        <a:xfrm flipH="1" flipV="1">
          <a:off x="7905750" y="711517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3</xdr:col>
      <xdr:colOff>142875</xdr:colOff>
      <xdr:row>29</xdr:row>
      <xdr:rowOff>95250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0050" y="5695950"/>
          <a:ext cx="1895475" cy="4743450"/>
        </a:xfrm>
        <a:prstGeom prst="rect">
          <a:avLst/>
        </a:prstGeom>
        <a:solidFill>
          <a:srgbClr val="FFFF99">
            <a:alpha val="80000"/>
          </a:srgbClr>
        </a:solidFill>
        <a:ln w="25400" cmpd="sng">
          <a:noFill/>
        </a:ln>
      </xdr:spPr>
    </xdr:pic>
    <xdr:clientData/>
  </xdr:twoCellAnchor>
  <xdr:twoCellAnchor>
    <xdr:from>
      <xdr:col>6</xdr:col>
      <xdr:colOff>523875</xdr:colOff>
      <xdr:row>17</xdr:row>
      <xdr:rowOff>123825</xdr:rowOff>
    </xdr:from>
    <xdr:to>
      <xdr:col>7</xdr:col>
      <xdr:colOff>504825</xdr:colOff>
      <xdr:row>17</xdr:row>
      <xdr:rowOff>123825</xdr:rowOff>
    </xdr:to>
    <xdr:sp>
      <xdr:nvSpPr>
        <xdr:cNvPr id="3" name="Straight Arrow Connector 4"/>
        <xdr:cNvSpPr>
          <a:spLocks/>
        </xdr:cNvSpPr>
      </xdr:nvSpPr>
      <xdr:spPr>
        <a:xfrm>
          <a:off x="4629150" y="70389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561975</xdr:colOff>
      <xdr:row>24</xdr:row>
      <xdr:rowOff>133350</xdr:rowOff>
    </xdr:from>
    <xdr:to>
      <xdr:col>7</xdr:col>
      <xdr:colOff>504825</xdr:colOff>
      <xdr:row>24</xdr:row>
      <xdr:rowOff>133350</xdr:rowOff>
    </xdr:to>
    <xdr:sp>
      <xdr:nvSpPr>
        <xdr:cNvPr id="4" name="Straight Arrow Connector 5"/>
        <xdr:cNvSpPr>
          <a:spLocks/>
        </xdr:cNvSpPr>
      </xdr:nvSpPr>
      <xdr:spPr>
        <a:xfrm>
          <a:off x="4667250" y="90487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15</xdr:row>
      <xdr:rowOff>276225</xdr:rowOff>
    </xdr:from>
    <xdr:to>
      <xdr:col>15</xdr:col>
      <xdr:colOff>495300</xdr:colOff>
      <xdr:row>17</xdr:row>
      <xdr:rowOff>133350</xdr:rowOff>
    </xdr:to>
    <xdr:sp>
      <xdr:nvSpPr>
        <xdr:cNvPr id="5" name="Straight Arrow Connector 6"/>
        <xdr:cNvSpPr>
          <a:spLocks/>
        </xdr:cNvSpPr>
      </xdr:nvSpPr>
      <xdr:spPr>
        <a:xfrm flipV="1">
          <a:off x="8143875" y="6619875"/>
          <a:ext cx="4953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24</xdr:row>
      <xdr:rowOff>123825</xdr:rowOff>
    </xdr:from>
    <xdr:to>
      <xdr:col>15</xdr:col>
      <xdr:colOff>504825</xdr:colOff>
      <xdr:row>26</xdr:row>
      <xdr:rowOff>123825</xdr:rowOff>
    </xdr:to>
    <xdr:sp>
      <xdr:nvSpPr>
        <xdr:cNvPr id="6" name="Straight Arrow Connector 7"/>
        <xdr:cNvSpPr>
          <a:spLocks/>
        </xdr:cNvSpPr>
      </xdr:nvSpPr>
      <xdr:spPr>
        <a:xfrm>
          <a:off x="8143875" y="9039225"/>
          <a:ext cx="5048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904875</xdr:colOff>
      <xdr:row>15</xdr:row>
      <xdr:rowOff>161925</xdr:rowOff>
    </xdr:from>
    <xdr:to>
      <xdr:col>23</xdr:col>
      <xdr:colOff>514350</xdr:colOff>
      <xdr:row>17</xdr:row>
      <xdr:rowOff>152400</xdr:rowOff>
    </xdr:to>
    <xdr:sp>
      <xdr:nvSpPr>
        <xdr:cNvPr id="7" name="Straight Arrow Connector 8"/>
        <xdr:cNvSpPr>
          <a:spLocks/>
        </xdr:cNvSpPr>
      </xdr:nvSpPr>
      <xdr:spPr>
        <a:xfrm flipV="1">
          <a:off x="12449175" y="6505575"/>
          <a:ext cx="51435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133350</xdr:rowOff>
    </xdr:from>
    <xdr:to>
      <xdr:col>23</xdr:col>
      <xdr:colOff>504825</xdr:colOff>
      <xdr:row>26</xdr:row>
      <xdr:rowOff>161925</xdr:rowOff>
    </xdr:to>
    <xdr:sp>
      <xdr:nvSpPr>
        <xdr:cNvPr id="8" name="Straight Arrow Connector 9"/>
        <xdr:cNvSpPr>
          <a:spLocks/>
        </xdr:cNvSpPr>
      </xdr:nvSpPr>
      <xdr:spPr>
        <a:xfrm>
          <a:off x="12449175" y="9048750"/>
          <a:ext cx="50482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17</xdr:row>
      <xdr:rowOff>152400</xdr:rowOff>
    </xdr:from>
    <xdr:to>
      <xdr:col>15</xdr:col>
      <xdr:colOff>504825</xdr:colOff>
      <xdr:row>22</xdr:row>
      <xdr:rowOff>114300</xdr:rowOff>
    </xdr:to>
    <xdr:sp>
      <xdr:nvSpPr>
        <xdr:cNvPr id="9" name="Straight Arrow Connector 10"/>
        <xdr:cNvSpPr>
          <a:spLocks/>
        </xdr:cNvSpPr>
      </xdr:nvSpPr>
      <xdr:spPr>
        <a:xfrm rot="16200000" flipH="1">
          <a:off x="8143875" y="7067550"/>
          <a:ext cx="504825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895350</xdr:colOff>
      <xdr:row>17</xdr:row>
      <xdr:rowOff>152400</xdr:rowOff>
    </xdr:from>
    <xdr:to>
      <xdr:col>23</xdr:col>
      <xdr:colOff>514350</xdr:colOff>
      <xdr:row>22</xdr:row>
      <xdr:rowOff>152400</xdr:rowOff>
    </xdr:to>
    <xdr:sp>
      <xdr:nvSpPr>
        <xdr:cNvPr id="10" name="Straight Arrow Connector 13"/>
        <xdr:cNvSpPr>
          <a:spLocks/>
        </xdr:cNvSpPr>
      </xdr:nvSpPr>
      <xdr:spPr>
        <a:xfrm rot="16200000" flipH="1">
          <a:off x="12439650" y="7067550"/>
          <a:ext cx="523875" cy="1428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19</xdr:row>
      <xdr:rowOff>152400</xdr:rowOff>
    </xdr:from>
    <xdr:to>
      <xdr:col>15</xdr:col>
      <xdr:colOff>504825</xdr:colOff>
      <xdr:row>24</xdr:row>
      <xdr:rowOff>123825</xdr:rowOff>
    </xdr:to>
    <xdr:sp>
      <xdr:nvSpPr>
        <xdr:cNvPr id="11" name="Straight Arrow Connector 16"/>
        <xdr:cNvSpPr>
          <a:spLocks/>
        </xdr:cNvSpPr>
      </xdr:nvSpPr>
      <xdr:spPr>
        <a:xfrm rot="5400000" flipH="1" flipV="1">
          <a:off x="8143875" y="7639050"/>
          <a:ext cx="504825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895350</xdr:colOff>
      <xdr:row>19</xdr:row>
      <xdr:rowOff>190500</xdr:rowOff>
    </xdr:from>
    <xdr:to>
      <xdr:col>23</xdr:col>
      <xdr:colOff>495300</xdr:colOff>
      <xdr:row>24</xdr:row>
      <xdr:rowOff>123825</xdr:rowOff>
    </xdr:to>
    <xdr:sp>
      <xdr:nvSpPr>
        <xdr:cNvPr id="12" name="Straight Arrow Connector 19"/>
        <xdr:cNvSpPr>
          <a:spLocks/>
        </xdr:cNvSpPr>
      </xdr:nvSpPr>
      <xdr:spPr>
        <a:xfrm rot="5400000" flipH="1" flipV="1">
          <a:off x="12439650" y="7677150"/>
          <a:ext cx="504825" cy="1362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533400</xdr:colOff>
      <xdr:row>18</xdr:row>
      <xdr:rowOff>47625</xdr:rowOff>
    </xdr:from>
    <xdr:to>
      <xdr:col>6</xdr:col>
      <xdr:colOff>76200</xdr:colOff>
      <xdr:row>20</xdr:row>
      <xdr:rowOff>285750</xdr:rowOff>
    </xdr:to>
    <xdr:sp>
      <xdr:nvSpPr>
        <xdr:cNvPr id="13" name="Straight Arrow Connector 28"/>
        <xdr:cNvSpPr>
          <a:spLocks/>
        </xdr:cNvSpPr>
      </xdr:nvSpPr>
      <xdr:spPr>
        <a:xfrm rot="5400000" flipH="1" flipV="1">
          <a:off x="3571875" y="7248525"/>
          <a:ext cx="60960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533400</xdr:colOff>
      <xdr:row>21</xdr:row>
      <xdr:rowOff>0</xdr:rowOff>
    </xdr:from>
    <xdr:to>
      <xdr:col>6</xdr:col>
      <xdr:colOff>57150</xdr:colOff>
      <xdr:row>23</xdr:row>
      <xdr:rowOff>219075</xdr:rowOff>
    </xdr:to>
    <xdr:sp>
      <xdr:nvSpPr>
        <xdr:cNvPr id="14" name="Straight Arrow Connector 31"/>
        <xdr:cNvSpPr>
          <a:spLocks/>
        </xdr:cNvSpPr>
      </xdr:nvSpPr>
      <xdr:spPr>
        <a:xfrm rot="16200000" flipH="1">
          <a:off x="3571875" y="8058150"/>
          <a:ext cx="590550" cy="790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161925</xdr:rowOff>
    </xdr:from>
    <xdr:to>
      <xdr:col>31</xdr:col>
      <xdr:colOff>523875</xdr:colOff>
      <xdr:row>17</xdr:row>
      <xdr:rowOff>161925</xdr:rowOff>
    </xdr:to>
    <xdr:sp>
      <xdr:nvSpPr>
        <xdr:cNvPr id="15" name="Straight Arrow Connector 43"/>
        <xdr:cNvSpPr>
          <a:spLocks/>
        </xdr:cNvSpPr>
      </xdr:nvSpPr>
      <xdr:spPr>
        <a:xfrm flipV="1">
          <a:off x="17030700" y="65055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24</xdr:row>
      <xdr:rowOff>133350</xdr:rowOff>
    </xdr:from>
    <xdr:to>
      <xdr:col>31</xdr:col>
      <xdr:colOff>523875</xdr:colOff>
      <xdr:row>26</xdr:row>
      <xdr:rowOff>133350</xdr:rowOff>
    </xdr:to>
    <xdr:sp>
      <xdr:nvSpPr>
        <xdr:cNvPr id="16" name="Straight Arrow Connector 44"/>
        <xdr:cNvSpPr>
          <a:spLocks/>
        </xdr:cNvSpPr>
      </xdr:nvSpPr>
      <xdr:spPr>
        <a:xfrm>
          <a:off x="17030700" y="90487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17</xdr:row>
      <xdr:rowOff>161925</xdr:rowOff>
    </xdr:from>
    <xdr:to>
      <xdr:col>31</xdr:col>
      <xdr:colOff>523875</xdr:colOff>
      <xdr:row>22</xdr:row>
      <xdr:rowOff>123825</xdr:rowOff>
    </xdr:to>
    <xdr:sp>
      <xdr:nvSpPr>
        <xdr:cNvPr id="17" name="Straight Arrow Connector 45"/>
        <xdr:cNvSpPr>
          <a:spLocks/>
        </xdr:cNvSpPr>
      </xdr:nvSpPr>
      <xdr:spPr>
        <a:xfrm rot="16200000" flipH="1">
          <a:off x="17030700" y="70770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19</xdr:row>
      <xdr:rowOff>161925</xdr:rowOff>
    </xdr:from>
    <xdr:to>
      <xdr:col>31</xdr:col>
      <xdr:colOff>523875</xdr:colOff>
      <xdr:row>24</xdr:row>
      <xdr:rowOff>133350</xdr:rowOff>
    </xdr:to>
    <xdr:sp>
      <xdr:nvSpPr>
        <xdr:cNvPr id="18" name="Straight Arrow Connector 46"/>
        <xdr:cNvSpPr>
          <a:spLocks/>
        </xdr:cNvSpPr>
      </xdr:nvSpPr>
      <xdr:spPr>
        <a:xfrm rot="5400000" flipH="1" flipV="1">
          <a:off x="17030700" y="76485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514350</xdr:colOff>
      <xdr:row>27</xdr:row>
      <xdr:rowOff>9525</xdr:rowOff>
    </xdr:from>
    <xdr:to>
      <xdr:col>16</xdr:col>
      <xdr:colOff>514350</xdr:colOff>
      <xdr:row>28</xdr:row>
      <xdr:rowOff>0</xdr:rowOff>
    </xdr:to>
    <xdr:sp>
      <xdr:nvSpPr>
        <xdr:cNvPr id="19" name="Straight Arrow Connector 50"/>
        <xdr:cNvSpPr>
          <a:spLocks/>
        </xdr:cNvSpPr>
      </xdr:nvSpPr>
      <xdr:spPr>
        <a:xfrm rot="5400000" flipH="1" flipV="1">
          <a:off x="9182100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247650</xdr:colOff>
      <xdr:row>27</xdr:row>
      <xdr:rowOff>0</xdr:rowOff>
    </xdr:from>
    <xdr:to>
      <xdr:col>18</xdr:col>
      <xdr:colOff>247650</xdr:colOff>
      <xdr:row>27</xdr:row>
      <xdr:rowOff>285750</xdr:rowOff>
    </xdr:to>
    <xdr:sp>
      <xdr:nvSpPr>
        <xdr:cNvPr id="20" name="Straight Arrow Connector 51"/>
        <xdr:cNvSpPr>
          <a:spLocks/>
        </xdr:cNvSpPr>
      </xdr:nvSpPr>
      <xdr:spPr>
        <a:xfrm rot="5400000" flipH="1" flipV="1">
          <a:off x="9963150" y="9772650"/>
          <a:ext cx="0" cy="2857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247650</xdr:colOff>
      <xdr:row>26</xdr:row>
      <xdr:rowOff>285750</xdr:rowOff>
    </xdr:from>
    <xdr:to>
      <xdr:col>20</xdr:col>
      <xdr:colOff>247650</xdr:colOff>
      <xdr:row>27</xdr:row>
      <xdr:rowOff>276225</xdr:rowOff>
    </xdr:to>
    <xdr:sp>
      <xdr:nvSpPr>
        <xdr:cNvPr id="21" name="Straight Arrow Connector 52"/>
        <xdr:cNvSpPr>
          <a:spLocks/>
        </xdr:cNvSpPr>
      </xdr:nvSpPr>
      <xdr:spPr>
        <a:xfrm rot="5400000" flipH="1" flipV="1">
          <a:off x="1084897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447675</xdr:colOff>
      <xdr:row>27</xdr:row>
      <xdr:rowOff>28575</xdr:rowOff>
    </xdr:from>
    <xdr:to>
      <xdr:col>24</xdr:col>
      <xdr:colOff>447675</xdr:colOff>
      <xdr:row>28</xdr:row>
      <xdr:rowOff>9525</xdr:rowOff>
    </xdr:to>
    <xdr:sp>
      <xdr:nvSpPr>
        <xdr:cNvPr id="22" name="Straight Arrow Connector 55"/>
        <xdr:cNvSpPr>
          <a:spLocks/>
        </xdr:cNvSpPr>
      </xdr:nvSpPr>
      <xdr:spPr>
        <a:xfrm rot="5400000" flipH="1" flipV="1">
          <a:off x="13420725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333375</xdr:colOff>
      <xdr:row>27</xdr:row>
      <xdr:rowOff>9525</xdr:rowOff>
    </xdr:from>
    <xdr:to>
      <xdr:col>26</xdr:col>
      <xdr:colOff>333375</xdr:colOff>
      <xdr:row>27</xdr:row>
      <xdr:rowOff>285750</xdr:rowOff>
    </xdr:to>
    <xdr:sp>
      <xdr:nvSpPr>
        <xdr:cNvPr id="23" name="Straight Arrow Connector 56"/>
        <xdr:cNvSpPr>
          <a:spLocks/>
        </xdr:cNvSpPr>
      </xdr:nvSpPr>
      <xdr:spPr>
        <a:xfrm rot="5400000" flipH="1" flipV="1">
          <a:off x="14439900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333375</xdr:colOff>
      <xdr:row>27</xdr:row>
      <xdr:rowOff>0</xdr:rowOff>
    </xdr:from>
    <xdr:to>
      <xdr:col>28</xdr:col>
      <xdr:colOff>333375</xdr:colOff>
      <xdr:row>27</xdr:row>
      <xdr:rowOff>276225</xdr:rowOff>
    </xdr:to>
    <xdr:sp>
      <xdr:nvSpPr>
        <xdr:cNvPr id="24" name="Straight Arrow Connector 57"/>
        <xdr:cNvSpPr>
          <a:spLocks/>
        </xdr:cNvSpPr>
      </xdr:nvSpPr>
      <xdr:spPr>
        <a:xfrm rot="5400000" flipH="1" flipV="1">
          <a:off x="1532572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133350</xdr:rowOff>
    </xdr:from>
    <xdr:to>
      <xdr:col>6</xdr:col>
      <xdr:colOff>561975</xdr:colOff>
      <xdr:row>25</xdr:row>
      <xdr:rowOff>133350</xdr:rowOff>
    </xdr:to>
    <xdr:sp>
      <xdr:nvSpPr>
        <xdr:cNvPr id="25" name="Oval 28"/>
        <xdr:cNvSpPr>
          <a:spLocks/>
        </xdr:cNvSpPr>
      </xdr:nvSpPr>
      <xdr:spPr>
        <a:xfrm>
          <a:off x="4086225" y="8763000"/>
          <a:ext cx="581025" cy="5715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123825</xdr:rowOff>
    </xdr:from>
    <xdr:to>
      <xdr:col>6</xdr:col>
      <xdr:colOff>533400</xdr:colOff>
      <xdr:row>18</xdr:row>
      <xdr:rowOff>123825</xdr:rowOff>
    </xdr:to>
    <xdr:sp>
      <xdr:nvSpPr>
        <xdr:cNvPr id="26" name="Oval 29"/>
        <xdr:cNvSpPr>
          <a:spLocks/>
        </xdr:cNvSpPr>
      </xdr:nvSpPr>
      <xdr:spPr>
        <a:xfrm>
          <a:off x="4105275" y="6753225"/>
          <a:ext cx="533400" cy="5715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447675</xdr:colOff>
      <xdr:row>27</xdr:row>
      <xdr:rowOff>28575</xdr:rowOff>
    </xdr:from>
    <xdr:to>
      <xdr:col>32</xdr:col>
      <xdr:colOff>447675</xdr:colOff>
      <xdr:row>28</xdr:row>
      <xdr:rowOff>9525</xdr:rowOff>
    </xdr:to>
    <xdr:sp>
      <xdr:nvSpPr>
        <xdr:cNvPr id="27" name="Straight Arrow Connector 55"/>
        <xdr:cNvSpPr>
          <a:spLocks/>
        </xdr:cNvSpPr>
      </xdr:nvSpPr>
      <xdr:spPr>
        <a:xfrm rot="5400000" flipH="1" flipV="1">
          <a:off x="17992725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333375</xdr:colOff>
      <xdr:row>27</xdr:row>
      <xdr:rowOff>9525</xdr:rowOff>
    </xdr:from>
    <xdr:to>
      <xdr:col>34</xdr:col>
      <xdr:colOff>333375</xdr:colOff>
      <xdr:row>27</xdr:row>
      <xdr:rowOff>285750</xdr:rowOff>
    </xdr:to>
    <xdr:sp>
      <xdr:nvSpPr>
        <xdr:cNvPr id="28" name="Straight Arrow Connector 56"/>
        <xdr:cNvSpPr>
          <a:spLocks/>
        </xdr:cNvSpPr>
      </xdr:nvSpPr>
      <xdr:spPr>
        <a:xfrm rot="5400000" flipH="1" flipV="1">
          <a:off x="19230975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333375</xdr:colOff>
      <xdr:row>27</xdr:row>
      <xdr:rowOff>0</xdr:rowOff>
    </xdr:from>
    <xdr:to>
      <xdr:col>36</xdr:col>
      <xdr:colOff>333375</xdr:colOff>
      <xdr:row>27</xdr:row>
      <xdr:rowOff>276225</xdr:rowOff>
    </xdr:to>
    <xdr:sp>
      <xdr:nvSpPr>
        <xdr:cNvPr id="29" name="Straight Arrow Connector 57"/>
        <xdr:cNvSpPr>
          <a:spLocks/>
        </xdr:cNvSpPr>
      </xdr:nvSpPr>
      <xdr:spPr>
        <a:xfrm rot="5400000" flipH="1" flipV="1">
          <a:off x="20116800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15</xdr:row>
      <xdr:rowOff>161925</xdr:rowOff>
    </xdr:from>
    <xdr:to>
      <xdr:col>47</xdr:col>
      <xdr:colOff>523875</xdr:colOff>
      <xdr:row>17</xdr:row>
      <xdr:rowOff>161925</xdr:rowOff>
    </xdr:to>
    <xdr:sp>
      <xdr:nvSpPr>
        <xdr:cNvPr id="30" name="Straight Arrow Connector 43"/>
        <xdr:cNvSpPr>
          <a:spLocks/>
        </xdr:cNvSpPr>
      </xdr:nvSpPr>
      <xdr:spPr>
        <a:xfrm flipV="1">
          <a:off x="26546175" y="65055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24</xdr:row>
      <xdr:rowOff>133350</xdr:rowOff>
    </xdr:from>
    <xdr:to>
      <xdr:col>47</xdr:col>
      <xdr:colOff>523875</xdr:colOff>
      <xdr:row>26</xdr:row>
      <xdr:rowOff>133350</xdr:rowOff>
    </xdr:to>
    <xdr:sp>
      <xdr:nvSpPr>
        <xdr:cNvPr id="31" name="Straight Arrow Connector 44"/>
        <xdr:cNvSpPr>
          <a:spLocks/>
        </xdr:cNvSpPr>
      </xdr:nvSpPr>
      <xdr:spPr>
        <a:xfrm>
          <a:off x="26546175" y="90487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17</xdr:row>
      <xdr:rowOff>161925</xdr:rowOff>
    </xdr:from>
    <xdr:to>
      <xdr:col>47</xdr:col>
      <xdr:colOff>523875</xdr:colOff>
      <xdr:row>22</xdr:row>
      <xdr:rowOff>123825</xdr:rowOff>
    </xdr:to>
    <xdr:sp>
      <xdr:nvSpPr>
        <xdr:cNvPr id="32" name="Straight Arrow Connector 45"/>
        <xdr:cNvSpPr>
          <a:spLocks/>
        </xdr:cNvSpPr>
      </xdr:nvSpPr>
      <xdr:spPr>
        <a:xfrm rot="16200000" flipH="1">
          <a:off x="26546175" y="70770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19</xdr:row>
      <xdr:rowOff>161925</xdr:rowOff>
    </xdr:from>
    <xdr:to>
      <xdr:col>47</xdr:col>
      <xdr:colOff>523875</xdr:colOff>
      <xdr:row>24</xdr:row>
      <xdr:rowOff>133350</xdr:rowOff>
    </xdr:to>
    <xdr:sp>
      <xdr:nvSpPr>
        <xdr:cNvPr id="33" name="Straight Arrow Connector 46"/>
        <xdr:cNvSpPr>
          <a:spLocks/>
        </xdr:cNvSpPr>
      </xdr:nvSpPr>
      <xdr:spPr>
        <a:xfrm rot="5400000" flipH="1" flipV="1">
          <a:off x="26546175" y="76485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447675</xdr:colOff>
      <xdr:row>27</xdr:row>
      <xdr:rowOff>28575</xdr:rowOff>
    </xdr:from>
    <xdr:to>
      <xdr:col>48</xdr:col>
      <xdr:colOff>447675</xdr:colOff>
      <xdr:row>28</xdr:row>
      <xdr:rowOff>9525</xdr:rowOff>
    </xdr:to>
    <xdr:sp>
      <xdr:nvSpPr>
        <xdr:cNvPr id="34" name="Straight Arrow Connector 55"/>
        <xdr:cNvSpPr>
          <a:spLocks/>
        </xdr:cNvSpPr>
      </xdr:nvSpPr>
      <xdr:spPr>
        <a:xfrm rot="5400000" flipH="1" flipV="1">
          <a:off x="27508200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50</xdr:col>
      <xdr:colOff>333375</xdr:colOff>
      <xdr:row>27</xdr:row>
      <xdr:rowOff>9525</xdr:rowOff>
    </xdr:from>
    <xdr:to>
      <xdr:col>50</xdr:col>
      <xdr:colOff>333375</xdr:colOff>
      <xdr:row>27</xdr:row>
      <xdr:rowOff>285750</xdr:rowOff>
    </xdr:to>
    <xdr:sp>
      <xdr:nvSpPr>
        <xdr:cNvPr id="35" name="Straight Arrow Connector 56"/>
        <xdr:cNvSpPr>
          <a:spLocks/>
        </xdr:cNvSpPr>
      </xdr:nvSpPr>
      <xdr:spPr>
        <a:xfrm rot="5400000" flipH="1" flipV="1">
          <a:off x="28708350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333375</xdr:colOff>
      <xdr:row>27</xdr:row>
      <xdr:rowOff>0</xdr:rowOff>
    </xdr:from>
    <xdr:to>
      <xdr:col>52</xdr:col>
      <xdr:colOff>333375</xdr:colOff>
      <xdr:row>27</xdr:row>
      <xdr:rowOff>276225</xdr:rowOff>
    </xdr:to>
    <xdr:sp>
      <xdr:nvSpPr>
        <xdr:cNvPr id="36" name="Straight Arrow Connector 57"/>
        <xdr:cNvSpPr>
          <a:spLocks/>
        </xdr:cNvSpPr>
      </xdr:nvSpPr>
      <xdr:spPr>
        <a:xfrm rot="5400000" flipH="1" flipV="1">
          <a:off x="2959417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104775</xdr:colOff>
      <xdr:row>27</xdr:row>
      <xdr:rowOff>0</xdr:rowOff>
    </xdr:from>
    <xdr:to>
      <xdr:col>10</xdr:col>
      <xdr:colOff>104775</xdr:colOff>
      <xdr:row>27</xdr:row>
      <xdr:rowOff>285750</xdr:rowOff>
    </xdr:to>
    <xdr:sp>
      <xdr:nvSpPr>
        <xdr:cNvPr id="37" name="Straight Arrow Connector 51"/>
        <xdr:cNvSpPr>
          <a:spLocks/>
        </xdr:cNvSpPr>
      </xdr:nvSpPr>
      <xdr:spPr>
        <a:xfrm rot="5400000" flipH="1" flipV="1">
          <a:off x="5724525" y="9772650"/>
          <a:ext cx="0" cy="2857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247650</xdr:colOff>
      <xdr:row>26</xdr:row>
      <xdr:rowOff>285750</xdr:rowOff>
    </xdr:from>
    <xdr:to>
      <xdr:col>12</xdr:col>
      <xdr:colOff>247650</xdr:colOff>
      <xdr:row>27</xdr:row>
      <xdr:rowOff>276225</xdr:rowOff>
    </xdr:to>
    <xdr:sp>
      <xdr:nvSpPr>
        <xdr:cNvPr id="38" name="Straight Arrow Connector 52"/>
        <xdr:cNvSpPr>
          <a:spLocks/>
        </xdr:cNvSpPr>
      </xdr:nvSpPr>
      <xdr:spPr>
        <a:xfrm rot="5400000" flipH="1" flipV="1">
          <a:off x="669607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15</xdr:row>
      <xdr:rowOff>161925</xdr:rowOff>
    </xdr:from>
    <xdr:to>
      <xdr:col>39</xdr:col>
      <xdr:colOff>523875</xdr:colOff>
      <xdr:row>17</xdr:row>
      <xdr:rowOff>161925</xdr:rowOff>
    </xdr:to>
    <xdr:sp>
      <xdr:nvSpPr>
        <xdr:cNvPr id="39" name="Straight Arrow Connector 43"/>
        <xdr:cNvSpPr>
          <a:spLocks/>
        </xdr:cNvSpPr>
      </xdr:nvSpPr>
      <xdr:spPr>
        <a:xfrm flipV="1">
          <a:off x="21821775" y="65055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24</xdr:row>
      <xdr:rowOff>133350</xdr:rowOff>
    </xdr:from>
    <xdr:to>
      <xdr:col>39</xdr:col>
      <xdr:colOff>523875</xdr:colOff>
      <xdr:row>26</xdr:row>
      <xdr:rowOff>133350</xdr:rowOff>
    </xdr:to>
    <xdr:sp>
      <xdr:nvSpPr>
        <xdr:cNvPr id="40" name="Straight Arrow Connector 44"/>
        <xdr:cNvSpPr>
          <a:spLocks/>
        </xdr:cNvSpPr>
      </xdr:nvSpPr>
      <xdr:spPr>
        <a:xfrm>
          <a:off x="21821775" y="90487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17</xdr:row>
      <xdr:rowOff>161925</xdr:rowOff>
    </xdr:from>
    <xdr:to>
      <xdr:col>39</xdr:col>
      <xdr:colOff>523875</xdr:colOff>
      <xdr:row>22</xdr:row>
      <xdr:rowOff>123825</xdr:rowOff>
    </xdr:to>
    <xdr:sp>
      <xdr:nvSpPr>
        <xdr:cNvPr id="41" name="Straight Arrow Connector 45"/>
        <xdr:cNvSpPr>
          <a:spLocks/>
        </xdr:cNvSpPr>
      </xdr:nvSpPr>
      <xdr:spPr>
        <a:xfrm rot="16200000" flipH="1">
          <a:off x="21821775" y="70770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19</xdr:row>
      <xdr:rowOff>161925</xdr:rowOff>
    </xdr:from>
    <xdr:to>
      <xdr:col>39</xdr:col>
      <xdr:colOff>523875</xdr:colOff>
      <xdr:row>24</xdr:row>
      <xdr:rowOff>133350</xdr:rowOff>
    </xdr:to>
    <xdr:sp>
      <xdr:nvSpPr>
        <xdr:cNvPr id="42" name="Straight Arrow Connector 46"/>
        <xdr:cNvSpPr>
          <a:spLocks/>
        </xdr:cNvSpPr>
      </xdr:nvSpPr>
      <xdr:spPr>
        <a:xfrm rot="5400000" flipH="1" flipV="1">
          <a:off x="21821775" y="76485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447675</xdr:colOff>
      <xdr:row>27</xdr:row>
      <xdr:rowOff>28575</xdr:rowOff>
    </xdr:from>
    <xdr:to>
      <xdr:col>40</xdr:col>
      <xdr:colOff>447675</xdr:colOff>
      <xdr:row>28</xdr:row>
      <xdr:rowOff>9525</xdr:rowOff>
    </xdr:to>
    <xdr:sp>
      <xdr:nvSpPr>
        <xdr:cNvPr id="43" name="Straight Arrow Connector 55"/>
        <xdr:cNvSpPr>
          <a:spLocks/>
        </xdr:cNvSpPr>
      </xdr:nvSpPr>
      <xdr:spPr>
        <a:xfrm rot="5400000" flipH="1" flipV="1">
          <a:off x="22783800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42</xdr:col>
      <xdr:colOff>333375</xdr:colOff>
      <xdr:row>27</xdr:row>
      <xdr:rowOff>9525</xdr:rowOff>
    </xdr:from>
    <xdr:to>
      <xdr:col>42</xdr:col>
      <xdr:colOff>333375</xdr:colOff>
      <xdr:row>27</xdr:row>
      <xdr:rowOff>285750</xdr:rowOff>
    </xdr:to>
    <xdr:sp>
      <xdr:nvSpPr>
        <xdr:cNvPr id="44" name="Straight Arrow Connector 56"/>
        <xdr:cNvSpPr>
          <a:spLocks/>
        </xdr:cNvSpPr>
      </xdr:nvSpPr>
      <xdr:spPr>
        <a:xfrm rot="5400000" flipH="1" flipV="1">
          <a:off x="23955375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44</xdr:col>
      <xdr:colOff>333375</xdr:colOff>
      <xdr:row>27</xdr:row>
      <xdr:rowOff>0</xdr:rowOff>
    </xdr:from>
    <xdr:to>
      <xdr:col>44</xdr:col>
      <xdr:colOff>333375</xdr:colOff>
      <xdr:row>27</xdr:row>
      <xdr:rowOff>276225</xdr:rowOff>
    </xdr:to>
    <xdr:sp>
      <xdr:nvSpPr>
        <xdr:cNvPr id="45" name="Straight Arrow Connector 57"/>
        <xdr:cNvSpPr>
          <a:spLocks/>
        </xdr:cNvSpPr>
      </xdr:nvSpPr>
      <xdr:spPr>
        <a:xfrm rot="5400000" flipH="1" flipV="1">
          <a:off x="24841200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"/>
  <sheetViews>
    <sheetView tabSelected="1" zoomScale="42" zoomScaleNormal="42" workbookViewId="0" topLeftCell="A1">
      <selection activeCell="E47" sqref="E47"/>
    </sheetView>
  </sheetViews>
  <sheetFormatPr defaultColWidth="11.00390625" defaultRowHeight="12.75"/>
  <cols>
    <col min="1" max="1" width="5.25390625" style="2" bestFit="1" customWidth="1"/>
    <col min="2" max="2" width="11.375" style="2" customWidth="1"/>
    <col min="3" max="4" width="11.625" style="1" bestFit="1" customWidth="1"/>
    <col min="5" max="6" width="7.00390625" style="1" customWidth="1"/>
    <col min="7" max="7" width="7.75390625" style="1" customWidth="1"/>
    <col min="8" max="8" width="6.875" style="1" customWidth="1"/>
    <col min="9" max="9" width="2.25390625" style="1" customWidth="1"/>
    <col min="10" max="10" width="3.00390625" style="1" bestFit="1" customWidth="1"/>
    <col min="11" max="11" width="7.875" style="1" bestFit="1" customWidth="1"/>
    <col min="12" max="12" width="3.00390625" style="1" bestFit="1" customWidth="1"/>
    <col min="13" max="13" width="8.625" style="1" customWidth="1"/>
    <col min="14" max="14" width="3.75390625" style="2" bestFit="1" customWidth="1"/>
    <col min="15" max="15" width="9.875" style="22" bestFit="1" customWidth="1"/>
    <col min="16" max="16" width="6.875" style="2" customWidth="1"/>
    <col min="17" max="17" width="10.75390625" style="31" bestFit="1" customWidth="1"/>
    <col min="18" max="18" width="3.00390625" style="2" bestFit="1" customWidth="1"/>
    <col min="19" max="19" width="8.625" style="2" customWidth="1"/>
    <col min="20" max="20" width="3.00390625" style="2" bestFit="1" customWidth="1"/>
    <col min="21" max="21" width="8.625" style="2" customWidth="1"/>
    <col min="22" max="22" width="3.75390625" style="2" bestFit="1" customWidth="1"/>
    <col min="23" max="23" width="11.875" style="22" bestFit="1" customWidth="1"/>
    <col min="24" max="24" width="6.875" style="2" customWidth="1"/>
    <col min="25" max="25" width="11.875" style="2" bestFit="1" customWidth="1"/>
    <col min="26" max="26" width="3.00390625" style="2" bestFit="1" customWidth="1"/>
    <col min="27" max="27" width="8.625" style="2" customWidth="1"/>
    <col min="28" max="28" width="3.00390625" style="2" bestFit="1" customWidth="1"/>
    <col min="29" max="29" width="8.625" style="2" customWidth="1"/>
    <col min="30" max="30" width="3.75390625" style="2" bestFit="1" customWidth="1"/>
    <col min="31" max="31" width="14.25390625" style="49" bestFit="1" customWidth="1"/>
    <col min="32" max="32" width="6.875" style="2" customWidth="1"/>
    <col min="33" max="33" width="14.75390625" style="49" bestFit="1" customWidth="1"/>
    <col min="34" max="34" width="3.00390625" style="2" customWidth="1"/>
    <col min="35" max="35" width="8.625" style="2" customWidth="1"/>
    <col min="36" max="36" width="3.00390625" style="2" customWidth="1"/>
    <col min="37" max="37" width="8.625" style="2" customWidth="1"/>
    <col min="38" max="38" width="3.75390625" style="2" customWidth="1"/>
    <col min="39" max="39" width="14.25390625" style="49" bestFit="1" customWidth="1"/>
    <col min="40" max="40" width="6.875" style="2" customWidth="1"/>
    <col min="41" max="41" width="13.875" style="49" customWidth="1"/>
    <col min="42" max="42" width="3.00390625" style="2" customWidth="1"/>
    <col min="43" max="43" width="8.625" style="2" customWidth="1"/>
    <col min="44" max="44" width="3.00390625" style="2" customWidth="1"/>
    <col min="45" max="45" width="8.625" style="2" customWidth="1"/>
    <col min="46" max="46" width="3.75390625" style="2" customWidth="1"/>
    <col min="47" max="47" width="14.25390625" style="49" bestFit="1" customWidth="1"/>
    <col min="48" max="48" width="6.875" style="2" customWidth="1"/>
    <col min="49" max="49" width="14.25390625" style="49" bestFit="1" customWidth="1"/>
    <col min="50" max="50" width="3.00390625" style="2" customWidth="1"/>
    <col min="51" max="51" width="8.625" style="2" customWidth="1"/>
    <col min="52" max="52" width="3.00390625" style="2" customWidth="1"/>
    <col min="53" max="53" width="8.625" style="2" customWidth="1"/>
    <col min="54" max="54" width="3.75390625" style="2" customWidth="1"/>
    <col min="55" max="55" width="14.75390625" style="49" bestFit="1" customWidth="1"/>
    <col min="56" max="56" width="10.75390625" style="2" customWidth="1"/>
    <col min="57" max="57" width="13.875" style="0" bestFit="1" customWidth="1"/>
    <col min="58" max="16384" width="10.75390625" style="2" customWidth="1"/>
  </cols>
  <sheetData>
    <row r="1" ht="45">
      <c r="A1" s="88" t="s">
        <v>3</v>
      </c>
    </row>
    <row r="2" ht="34.5">
      <c r="A2" s="87"/>
    </row>
    <row r="3" ht="34.5">
      <c r="A3" s="87" t="s">
        <v>2</v>
      </c>
    </row>
    <row r="4" ht="34.5">
      <c r="A4" s="87" t="s">
        <v>5</v>
      </c>
    </row>
    <row r="5" ht="34.5">
      <c r="A5" s="87" t="s">
        <v>0</v>
      </c>
    </row>
    <row r="6" ht="34.5">
      <c r="A6" s="87" t="s">
        <v>1</v>
      </c>
    </row>
    <row r="7" ht="24" thickBot="1"/>
    <row r="8" spans="1:8" ht="36" thickBot="1">
      <c r="A8" s="70" t="s">
        <v>22</v>
      </c>
      <c r="B8" s="71"/>
      <c r="C8" s="71"/>
      <c r="D8" s="72"/>
      <c r="E8" s="7"/>
      <c r="F8" s="7"/>
      <c r="G8" s="7"/>
      <c r="H8" s="7"/>
    </row>
    <row r="9" spans="1:8" ht="34.5">
      <c r="A9" s="73"/>
      <c r="B9" s="74" t="s">
        <v>8</v>
      </c>
      <c r="C9" s="75" t="s">
        <v>9</v>
      </c>
      <c r="D9" s="76" t="s">
        <v>12</v>
      </c>
      <c r="E9" s="10"/>
      <c r="G9" s="10"/>
      <c r="H9" s="10"/>
    </row>
    <row r="10" spans="1:8" ht="34.5">
      <c r="A10" s="77" t="s">
        <v>10</v>
      </c>
      <c r="B10" s="78">
        <f>0.52</f>
        <v>0.52</v>
      </c>
      <c r="C10" s="79">
        <f>1-B10</f>
        <v>0.48</v>
      </c>
      <c r="D10" s="80"/>
      <c r="E10" s="8"/>
      <c r="G10" s="8"/>
      <c r="H10" s="8"/>
    </row>
    <row r="11" spans="1:8" ht="34.5">
      <c r="A11" s="77" t="s">
        <v>8</v>
      </c>
      <c r="B11" s="78">
        <v>0.6</v>
      </c>
      <c r="C11" s="79">
        <f>1-B11</f>
        <v>0.4</v>
      </c>
      <c r="D11" s="81">
        <v>0.5</v>
      </c>
      <c r="E11" s="8"/>
      <c r="F11" s="8"/>
      <c r="G11" s="8"/>
      <c r="H11" s="8"/>
    </row>
    <row r="12" spans="1:4" ht="36" thickBot="1">
      <c r="A12" s="82" t="s">
        <v>9</v>
      </c>
      <c r="B12" s="83">
        <v>0.17</v>
      </c>
      <c r="C12" s="84">
        <f>1-B12</f>
        <v>0.83</v>
      </c>
      <c r="D12" s="85">
        <f>1/6</f>
        <v>0.16666666666666666</v>
      </c>
    </row>
    <row r="13" spans="1:8" ht="22.5" customHeight="1" thickBot="1">
      <c r="A13" s="11"/>
      <c r="B13" s="38"/>
      <c r="C13" s="19"/>
      <c r="D13" s="19"/>
      <c r="F13" s="2"/>
      <c r="G13" s="89"/>
      <c r="H13" s="89"/>
    </row>
    <row r="14" spans="5:57" s="90" customFormat="1" ht="37.5" thickBot="1">
      <c r="E14" s="96" t="s">
        <v>4</v>
      </c>
      <c r="F14" s="69">
        <v>316664</v>
      </c>
      <c r="G14" s="68"/>
      <c r="H14" s="68"/>
      <c r="K14" s="91">
        <f>MID($F$14,(COLUMN()-3)/8,1)+0</f>
        <v>3</v>
      </c>
      <c r="O14" s="92"/>
      <c r="Q14" s="93"/>
      <c r="S14" s="91">
        <f>MID($F$14,(COLUMN()-3)/8,1)+0</f>
        <v>1</v>
      </c>
      <c r="W14" s="92"/>
      <c r="AA14" s="91">
        <f>MID($F$14,(COLUMN()-3)/8,1)+0</f>
        <v>6</v>
      </c>
      <c r="AE14" s="94"/>
      <c r="AG14" s="94"/>
      <c r="AI14" s="91">
        <f>MID($F$14,(COLUMN()-3)/8,1)+0</f>
        <v>6</v>
      </c>
      <c r="AM14" s="94"/>
      <c r="AO14" s="94"/>
      <c r="AQ14" s="91">
        <f>MID($F$14,(COLUMN()-3)/8,1)+0</f>
        <v>6</v>
      </c>
      <c r="AU14" s="94"/>
      <c r="AW14" s="94"/>
      <c r="AY14" s="91">
        <f>MID($F$14,(COLUMN()-3)/8,1)+0</f>
        <v>4</v>
      </c>
      <c r="BC14" s="94"/>
      <c r="BE14" s="95"/>
    </row>
    <row r="15" spans="17:21" ht="22.5" customHeight="1" thickBot="1">
      <c r="Q15" s="32"/>
      <c r="R15" s="1"/>
      <c r="S15" s="1"/>
      <c r="T15" s="1"/>
      <c r="U15" s="1"/>
    </row>
    <row r="16" spans="3:57" s="11" customFormat="1" ht="22.5" customHeight="1">
      <c r="C16" s="7"/>
      <c r="D16" s="7"/>
      <c r="E16" s="7"/>
      <c r="F16" s="7"/>
      <c r="G16" s="7"/>
      <c r="H16" s="7"/>
      <c r="I16" s="54"/>
      <c r="J16" s="5"/>
      <c r="K16" s="17"/>
      <c r="L16" s="5"/>
      <c r="M16" s="17"/>
      <c r="N16" s="5"/>
      <c r="O16" s="50"/>
      <c r="Q16" s="62">
        <f>O18</f>
        <v>0.052000000000000005</v>
      </c>
      <c r="R16" s="5" t="s">
        <v>6</v>
      </c>
      <c r="S16" s="17">
        <f>$B$11</f>
        <v>0.6</v>
      </c>
      <c r="T16" s="5" t="s">
        <v>6</v>
      </c>
      <c r="U16" s="17">
        <f>IF(S$14=6,$D$11,(1-$D$11)/5)</f>
        <v>0.1</v>
      </c>
      <c r="V16" s="5" t="s">
        <v>7</v>
      </c>
      <c r="W16" s="40">
        <f>Q16*S16*U16</f>
        <v>0.0031200000000000004</v>
      </c>
      <c r="Y16" s="65">
        <f>W18</f>
        <v>0.0031200000000000004</v>
      </c>
      <c r="Z16" s="5" t="s">
        <v>6</v>
      </c>
      <c r="AA16" s="17">
        <f>$B$11</f>
        <v>0.6</v>
      </c>
      <c r="AB16" s="5" t="s">
        <v>6</v>
      </c>
      <c r="AC16" s="17">
        <f>IF(AA$14=6,$D$11,(1-$D$11)/5)</f>
        <v>0.5</v>
      </c>
      <c r="AD16" s="5" t="s">
        <v>7</v>
      </c>
      <c r="AE16" s="50">
        <f>Y16*AA16*AC16</f>
        <v>0.0009360000000000001</v>
      </c>
      <c r="AG16" s="54">
        <f>AE18</f>
        <v>0.0009406666666666668</v>
      </c>
      <c r="AH16" s="5" t="s">
        <v>6</v>
      </c>
      <c r="AI16" s="17">
        <f>$B$11</f>
        <v>0.6</v>
      </c>
      <c r="AJ16" s="5" t="s">
        <v>6</v>
      </c>
      <c r="AK16" s="17">
        <f>IF(AI$14=6,$D$11,(1-$D$11)/5)</f>
        <v>0.5</v>
      </c>
      <c r="AL16" s="5" t="s">
        <v>7</v>
      </c>
      <c r="AM16" s="50">
        <f>AG16*AI16*AK16</f>
        <v>0.00028220000000000003</v>
      </c>
      <c r="AO16" s="54">
        <f>AM18</f>
        <v>0.00028220000000000003</v>
      </c>
      <c r="AP16" s="5" t="s">
        <v>6</v>
      </c>
      <c r="AQ16" s="17">
        <f>$B$11</f>
        <v>0.6</v>
      </c>
      <c r="AR16" s="5" t="s">
        <v>6</v>
      </c>
      <c r="AS16" s="17">
        <f>IF(AQ$14=6,$D$11,(1-$D$11)/5)</f>
        <v>0.5</v>
      </c>
      <c r="AT16" s="5" t="s">
        <v>7</v>
      </c>
      <c r="AU16" s="50">
        <f>AO16*AQ16*AS16</f>
        <v>8.466E-05</v>
      </c>
      <c r="AW16" s="54">
        <f>AU18</f>
        <v>8.466E-05</v>
      </c>
      <c r="AX16" s="5" t="s">
        <v>6</v>
      </c>
      <c r="AY16" s="17">
        <f>$B$11</f>
        <v>0.6</v>
      </c>
      <c r="AZ16" s="5" t="s">
        <v>6</v>
      </c>
      <c r="BA16" s="17">
        <f>IF(AY$14=6,$D$11,(1-$D$11)/5)</f>
        <v>0.1</v>
      </c>
      <c r="BB16" s="5" t="s">
        <v>7</v>
      </c>
      <c r="BC16" s="50">
        <f>AW16*AY16*BA16</f>
        <v>5.0796000000000005E-06</v>
      </c>
      <c r="BE16"/>
    </row>
    <row r="17" spans="3:57" s="11" customFormat="1" ht="22.5" customHeight="1">
      <c r="C17" s="7"/>
      <c r="D17" s="7"/>
      <c r="E17" s="7"/>
      <c r="F17" s="7"/>
      <c r="G17" s="7"/>
      <c r="H17" s="7"/>
      <c r="I17" s="55"/>
      <c r="J17" s="7"/>
      <c r="K17" s="19"/>
      <c r="L17" s="7"/>
      <c r="M17" s="19"/>
      <c r="N17" s="7"/>
      <c r="O17" s="51"/>
      <c r="Q17" s="63"/>
      <c r="R17" s="7"/>
      <c r="S17" s="19"/>
      <c r="T17" s="7"/>
      <c r="U17" s="19"/>
      <c r="V17" s="7"/>
      <c r="W17" s="41"/>
      <c r="Y17" s="66"/>
      <c r="Z17" s="7"/>
      <c r="AA17" s="19"/>
      <c r="AB17" s="7"/>
      <c r="AC17" s="19"/>
      <c r="AD17" s="7"/>
      <c r="AE17" s="51"/>
      <c r="AG17" s="55"/>
      <c r="AH17" s="7"/>
      <c r="AI17" s="19"/>
      <c r="AJ17" s="7"/>
      <c r="AK17" s="19"/>
      <c r="AL17" s="7"/>
      <c r="AM17" s="51"/>
      <c r="AO17" s="55"/>
      <c r="AP17" s="7"/>
      <c r="AQ17" s="19"/>
      <c r="AR17" s="7"/>
      <c r="AS17" s="19"/>
      <c r="AT17" s="7"/>
      <c r="AU17" s="51"/>
      <c r="AW17" s="55"/>
      <c r="AX17" s="7"/>
      <c r="AY17" s="19"/>
      <c r="AZ17" s="7"/>
      <c r="BA17" s="19"/>
      <c r="BB17" s="7"/>
      <c r="BC17" s="51"/>
      <c r="BE17"/>
    </row>
    <row r="18" spans="3:57" s="11" customFormat="1" ht="22.5" customHeight="1">
      <c r="C18" s="7"/>
      <c r="D18" s="7"/>
      <c r="E18" s="97" t="s">
        <v>14</v>
      </c>
      <c r="F18" s="7"/>
      <c r="G18" s="59">
        <f>B10</f>
        <v>0.52</v>
      </c>
      <c r="H18" s="7"/>
      <c r="I18" s="61">
        <f>G18</f>
        <v>0.52</v>
      </c>
      <c r="J18" s="43"/>
      <c r="K18" s="43"/>
      <c r="L18" s="7" t="s">
        <v>6</v>
      </c>
      <c r="M18" s="20">
        <f>IF(K$14=6,$D$11,(1-$D$11)/5)</f>
        <v>0.1</v>
      </c>
      <c r="N18" s="7" t="s">
        <v>7</v>
      </c>
      <c r="O18" s="39">
        <f>I18*M18</f>
        <v>0.052000000000000005</v>
      </c>
      <c r="Q18" s="63"/>
      <c r="R18" s="7"/>
      <c r="S18" s="19"/>
      <c r="T18" s="7"/>
      <c r="U18" s="20" t="s">
        <v>11</v>
      </c>
      <c r="V18" s="7" t="s">
        <v>7</v>
      </c>
      <c r="W18" s="41">
        <f>MAX(W16,W20)</f>
        <v>0.0031200000000000004</v>
      </c>
      <c r="Y18" s="66"/>
      <c r="Z18" s="7"/>
      <c r="AA18" s="19"/>
      <c r="AB18" s="7"/>
      <c r="AC18" s="20" t="s">
        <v>11</v>
      </c>
      <c r="AD18" s="7" t="s">
        <v>7</v>
      </c>
      <c r="AE18" s="51">
        <f>MAX(AE16,AE20)</f>
        <v>0.0009406666666666668</v>
      </c>
      <c r="AG18" s="55"/>
      <c r="AH18" s="7"/>
      <c r="AI18" s="19"/>
      <c r="AJ18" s="7"/>
      <c r="AK18" s="20" t="s">
        <v>11</v>
      </c>
      <c r="AL18" s="7" t="s">
        <v>7</v>
      </c>
      <c r="AM18" s="51">
        <f>MAX(AM16,AM20)</f>
        <v>0.00028220000000000003</v>
      </c>
      <c r="AO18" s="55"/>
      <c r="AP18" s="7"/>
      <c r="AQ18" s="19"/>
      <c r="AR18" s="7"/>
      <c r="AS18" s="20" t="s">
        <v>11</v>
      </c>
      <c r="AT18" s="7" t="s">
        <v>7</v>
      </c>
      <c r="AU18" s="51">
        <f>MAX(AU16,AU20)</f>
        <v>8.466E-05</v>
      </c>
      <c r="AW18" s="55"/>
      <c r="AX18" s="7"/>
      <c r="AY18" s="19"/>
      <c r="AZ18" s="7"/>
      <c r="BA18" s="20" t="s">
        <v>11</v>
      </c>
      <c r="BB18" s="7" t="s">
        <v>7</v>
      </c>
      <c r="BC18" s="51">
        <f>MAX(BC16,BC20)</f>
        <v>5.0796000000000005E-06</v>
      </c>
      <c r="BE18"/>
    </row>
    <row r="19" spans="3:57" s="11" customFormat="1" ht="22.5" customHeight="1">
      <c r="C19" s="7"/>
      <c r="D19" s="7"/>
      <c r="E19" s="97"/>
      <c r="F19" s="7"/>
      <c r="G19" s="19"/>
      <c r="H19" s="7"/>
      <c r="I19" s="55"/>
      <c r="J19" s="7"/>
      <c r="K19" s="19"/>
      <c r="L19" s="7"/>
      <c r="M19" s="20"/>
      <c r="N19" s="7"/>
      <c r="O19" s="51"/>
      <c r="Q19" s="63"/>
      <c r="R19" s="7"/>
      <c r="S19" s="19"/>
      <c r="T19" s="7"/>
      <c r="U19" s="20"/>
      <c r="V19" s="7"/>
      <c r="W19" s="41"/>
      <c r="Y19" s="66"/>
      <c r="Z19" s="7"/>
      <c r="AA19" s="19"/>
      <c r="AB19" s="7"/>
      <c r="AC19" s="20"/>
      <c r="AD19" s="7"/>
      <c r="AE19" s="51"/>
      <c r="AG19" s="55"/>
      <c r="AH19" s="7"/>
      <c r="AI19" s="19"/>
      <c r="AJ19" s="7"/>
      <c r="AK19" s="20"/>
      <c r="AL19" s="7"/>
      <c r="AM19" s="51"/>
      <c r="AO19" s="55"/>
      <c r="AP19" s="7"/>
      <c r="AQ19" s="19"/>
      <c r="AR19" s="7"/>
      <c r="AS19" s="20"/>
      <c r="AT19" s="7"/>
      <c r="AU19" s="51"/>
      <c r="AW19" s="55"/>
      <c r="AX19" s="7"/>
      <c r="AY19" s="19"/>
      <c r="AZ19" s="7"/>
      <c r="BA19" s="20"/>
      <c r="BB19" s="7"/>
      <c r="BC19" s="51"/>
      <c r="BE19"/>
    </row>
    <row r="20" spans="3:57" s="11" customFormat="1" ht="22.5" customHeight="1" thickBot="1">
      <c r="C20" s="7"/>
      <c r="D20" s="7"/>
      <c r="E20" s="97"/>
      <c r="F20" s="7"/>
      <c r="G20" s="7"/>
      <c r="H20" s="7"/>
      <c r="I20" s="56"/>
      <c r="J20" s="9"/>
      <c r="K20" s="18"/>
      <c r="L20" s="9"/>
      <c r="M20" s="18"/>
      <c r="N20" s="9"/>
      <c r="O20" s="52"/>
      <c r="Q20" s="64">
        <f>O25</f>
        <v>0.08</v>
      </c>
      <c r="R20" s="9" t="s">
        <v>6</v>
      </c>
      <c r="S20" s="18">
        <f>$B$12</f>
        <v>0.17</v>
      </c>
      <c r="T20" s="9" t="s">
        <v>6</v>
      </c>
      <c r="U20" s="18">
        <f>IF(S$14=6,$D$11,(1-$D$11)/5)</f>
        <v>0.1</v>
      </c>
      <c r="V20" s="9" t="s">
        <v>7</v>
      </c>
      <c r="W20" s="42">
        <f>Q20*S20*U20</f>
        <v>0.00136</v>
      </c>
      <c r="Y20" s="67">
        <f>W25</f>
        <v>0.011066666666666667</v>
      </c>
      <c r="Z20" s="9" t="s">
        <v>6</v>
      </c>
      <c r="AA20" s="18">
        <f>$B$12</f>
        <v>0.17</v>
      </c>
      <c r="AB20" s="9" t="s">
        <v>6</v>
      </c>
      <c r="AC20" s="18">
        <f>IF(AA$14=6,$D$11,(1-$D$11)/5)</f>
        <v>0.5</v>
      </c>
      <c r="AD20" s="9" t="s">
        <v>7</v>
      </c>
      <c r="AE20" s="52">
        <f>Y20*AA20*AC20</f>
        <v>0.0009406666666666668</v>
      </c>
      <c r="AG20" s="56">
        <f>AE25</f>
        <v>0.001530888888888889</v>
      </c>
      <c r="AH20" s="9" t="s">
        <v>6</v>
      </c>
      <c r="AI20" s="18">
        <f>$B$12</f>
        <v>0.17</v>
      </c>
      <c r="AJ20" s="9" t="s">
        <v>6</v>
      </c>
      <c r="AK20" s="18">
        <f>IF(AI$14=6,$D$11,(1-$D$11)/5)</f>
        <v>0.5</v>
      </c>
      <c r="AL20" s="9" t="s">
        <v>7</v>
      </c>
      <c r="AM20" s="52">
        <f>AG20*AI20*AK20</f>
        <v>0.00013012555555555556</v>
      </c>
      <c r="AO20" s="56">
        <f>AM25</f>
        <v>0.00021177296296296294</v>
      </c>
      <c r="AP20" s="9" t="s">
        <v>6</v>
      </c>
      <c r="AQ20" s="18">
        <f>$B$12</f>
        <v>0.17</v>
      </c>
      <c r="AR20" s="9" t="s">
        <v>6</v>
      </c>
      <c r="AS20" s="18">
        <f>IF(AQ$14=6,$D$11,(1-$D$11)/5)</f>
        <v>0.5</v>
      </c>
      <c r="AT20" s="9" t="s">
        <v>7</v>
      </c>
      <c r="AU20" s="52">
        <f>AO20*AQ20*AS20</f>
        <v>1.800070185185185E-05</v>
      </c>
      <c r="AW20" s="56">
        <f>AU25</f>
        <v>2.9295259876543204E-05</v>
      </c>
      <c r="AX20" s="9" t="s">
        <v>6</v>
      </c>
      <c r="AY20" s="18">
        <f>$B$12</f>
        <v>0.17</v>
      </c>
      <c r="AZ20" s="9" t="s">
        <v>6</v>
      </c>
      <c r="BA20" s="18">
        <f>IF(AY$14=6,$D$11,(1-$D$11)/5)</f>
        <v>0.1</v>
      </c>
      <c r="BB20" s="9" t="s">
        <v>7</v>
      </c>
      <c r="BC20" s="52">
        <f>AW20*AY20*BA20</f>
        <v>4.980194179012345E-07</v>
      </c>
      <c r="BE20"/>
    </row>
    <row r="21" spans="3:57" s="11" customFormat="1" ht="22.5" customHeight="1">
      <c r="C21" s="7"/>
      <c r="D21" s="7"/>
      <c r="E21" s="98" t="s">
        <v>15</v>
      </c>
      <c r="F21" s="7"/>
      <c r="G21" s="7"/>
      <c r="H21" s="7"/>
      <c r="I21" s="7"/>
      <c r="J21" s="7"/>
      <c r="K21" s="14"/>
      <c r="L21" s="7"/>
      <c r="M21" s="7"/>
      <c r="O21" s="26"/>
      <c r="Q21" s="36"/>
      <c r="R21" s="7"/>
      <c r="S21" s="7"/>
      <c r="T21" s="7"/>
      <c r="U21" s="19"/>
      <c r="W21" s="26"/>
      <c r="Y21" s="7"/>
      <c r="Z21" s="7"/>
      <c r="AA21" s="19"/>
      <c r="AB21" s="7"/>
      <c r="AC21" s="19"/>
      <c r="AE21" s="53"/>
      <c r="AG21" s="57"/>
      <c r="AH21" s="7"/>
      <c r="AI21" s="19"/>
      <c r="AJ21" s="7"/>
      <c r="AK21" s="19"/>
      <c r="AM21" s="53"/>
      <c r="AO21" s="57"/>
      <c r="AP21" s="7"/>
      <c r="AQ21" s="19"/>
      <c r="AR21" s="7"/>
      <c r="AS21" s="19"/>
      <c r="AU21" s="53"/>
      <c r="AW21" s="53"/>
      <c r="AX21" s="7"/>
      <c r="AY21" s="19"/>
      <c r="AZ21" s="7"/>
      <c r="BA21" s="19"/>
      <c r="BC21" s="53"/>
      <c r="BE21"/>
    </row>
    <row r="22" spans="3:57" s="11" customFormat="1" ht="22.5" customHeight="1" thickBot="1">
      <c r="C22" s="7"/>
      <c r="D22" s="7"/>
      <c r="E22" s="99"/>
      <c r="F22" s="7"/>
      <c r="G22" s="7"/>
      <c r="H22" s="7"/>
      <c r="I22" s="7"/>
      <c r="J22" s="7"/>
      <c r="K22" s="14"/>
      <c r="L22" s="7"/>
      <c r="M22" s="7"/>
      <c r="O22" s="26"/>
      <c r="Q22" s="36"/>
      <c r="R22" s="7"/>
      <c r="S22" s="7"/>
      <c r="T22" s="7"/>
      <c r="U22" s="19"/>
      <c r="W22" s="26"/>
      <c r="Y22" s="7"/>
      <c r="Z22" s="7"/>
      <c r="AA22" s="19"/>
      <c r="AB22" s="7"/>
      <c r="AC22" s="19"/>
      <c r="AE22" s="53"/>
      <c r="AG22" s="57"/>
      <c r="AH22" s="7"/>
      <c r="AI22" s="19"/>
      <c r="AJ22" s="7"/>
      <c r="AK22" s="19"/>
      <c r="AM22" s="53"/>
      <c r="AO22" s="57"/>
      <c r="AP22" s="7"/>
      <c r="AQ22" s="19"/>
      <c r="AR22" s="7"/>
      <c r="AS22" s="19"/>
      <c r="AU22" s="53"/>
      <c r="AW22" s="53"/>
      <c r="AX22" s="7"/>
      <c r="AY22" s="19"/>
      <c r="AZ22" s="7"/>
      <c r="BA22" s="19"/>
      <c r="BC22" s="53"/>
      <c r="BE22"/>
    </row>
    <row r="23" spans="3:57" s="11" customFormat="1" ht="22.5" customHeight="1">
      <c r="C23" s="7"/>
      <c r="D23" s="7"/>
      <c r="E23" s="97"/>
      <c r="F23" s="7"/>
      <c r="G23" s="7"/>
      <c r="H23" s="7"/>
      <c r="I23" s="28"/>
      <c r="J23" s="5"/>
      <c r="K23" s="29"/>
      <c r="L23" s="5"/>
      <c r="M23" s="17"/>
      <c r="N23" s="5"/>
      <c r="O23" s="23"/>
      <c r="Q23" s="33">
        <f>O18</f>
        <v>0.052000000000000005</v>
      </c>
      <c r="R23" s="5" t="s">
        <v>6</v>
      </c>
      <c r="S23" s="17">
        <f>$C$11</f>
        <v>0.4</v>
      </c>
      <c r="T23" s="5" t="s">
        <v>6</v>
      </c>
      <c r="U23" s="17">
        <f>IF(S$14=6,$D$12,(1-$D$12)/5)</f>
        <v>0.16666666666666669</v>
      </c>
      <c r="V23" s="12" t="s">
        <v>7</v>
      </c>
      <c r="W23" s="23">
        <f>Q23*S23*U23</f>
        <v>0.0034666666666666674</v>
      </c>
      <c r="Y23" s="4">
        <f>W18</f>
        <v>0.0031200000000000004</v>
      </c>
      <c r="Z23" s="5" t="s">
        <v>6</v>
      </c>
      <c r="AA23" s="17">
        <f>$C$11</f>
        <v>0.4</v>
      </c>
      <c r="AB23" s="5" t="s">
        <v>6</v>
      </c>
      <c r="AC23" s="17">
        <f>IF(AA$14=6,$D$12,(1-$D$12)/5)</f>
        <v>0.16666666666666666</v>
      </c>
      <c r="AD23" s="12" t="s">
        <v>7</v>
      </c>
      <c r="AE23" s="50">
        <f>Y23*AA23*AC23</f>
        <v>0.00020800000000000001</v>
      </c>
      <c r="AG23" s="54">
        <f>AE18</f>
        <v>0.0009406666666666668</v>
      </c>
      <c r="AH23" s="5" t="s">
        <v>6</v>
      </c>
      <c r="AI23" s="17">
        <f>$C$11</f>
        <v>0.4</v>
      </c>
      <c r="AJ23" s="5" t="s">
        <v>6</v>
      </c>
      <c r="AK23" s="17">
        <f>IF(AI$14=6,$D$12,(1-$D$12)/5)</f>
        <v>0.16666666666666666</v>
      </c>
      <c r="AL23" s="12" t="s">
        <v>7</v>
      </c>
      <c r="AM23" s="50">
        <f>AG23*AI23*AK23</f>
        <v>6.271111111111112E-05</v>
      </c>
      <c r="AO23" s="54">
        <f>AM18</f>
        <v>0.00028220000000000003</v>
      </c>
      <c r="AP23" s="5" t="s">
        <v>6</v>
      </c>
      <c r="AQ23" s="17">
        <f>$C$11</f>
        <v>0.4</v>
      </c>
      <c r="AR23" s="5" t="s">
        <v>6</v>
      </c>
      <c r="AS23" s="17">
        <f>IF(AQ$14=6,$D$12,(1-$D$12)/5)</f>
        <v>0.16666666666666666</v>
      </c>
      <c r="AT23" s="12" t="s">
        <v>7</v>
      </c>
      <c r="AU23" s="50">
        <f>AO23*AQ23*AS23</f>
        <v>1.8813333333333335E-05</v>
      </c>
      <c r="AW23" s="54">
        <f>AU18</f>
        <v>8.466E-05</v>
      </c>
      <c r="AX23" s="5" t="s">
        <v>6</v>
      </c>
      <c r="AY23" s="17">
        <f>$C$11</f>
        <v>0.4</v>
      </c>
      <c r="AZ23" s="5" t="s">
        <v>6</v>
      </c>
      <c r="BA23" s="17">
        <f>IF(AY$14=6,$D$12,(1-$D$12)/5)</f>
        <v>0.16666666666666669</v>
      </c>
      <c r="BB23" s="12" t="s">
        <v>7</v>
      </c>
      <c r="BC23" s="50">
        <f>AW23*AY23*BA23</f>
        <v>5.644000000000001E-06</v>
      </c>
      <c r="BE23"/>
    </row>
    <row r="24" spans="3:57" s="11" customFormat="1" ht="22.5" customHeight="1">
      <c r="C24" s="7"/>
      <c r="D24" s="7"/>
      <c r="E24" s="97"/>
      <c r="F24" s="7"/>
      <c r="G24" s="7"/>
      <c r="H24" s="7"/>
      <c r="I24" s="6"/>
      <c r="J24" s="7"/>
      <c r="K24" s="19"/>
      <c r="L24" s="7"/>
      <c r="M24" s="19"/>
      <c r="N24" s="7"/>
      <c r="O24" s="24"/>
      <c r="Q24" s="34"/>
      <c r="R24" s="7"/>
      <c r="S24" s="8"/>
      <c r="T24" s="7"/>
      <c r="U24" s="19"/>
      <c r="V24" s="16"/>
      <c r="W24" s="24"/>
      <c r="Y24" s="6"/>
      <c r="Z24" s="7"/>
      <c r="AA24" s="19"/>
      <c r="AB24" s="7"/>
      <c r="AC24" s="19"/>
      <c r="AD24" s="16"/>
      <c r="AE24" s="51"/>
      <c r="AG24" s="55"/>
      <c r="AH24" s="7"/>
      <c r="AI24" s="19"/>
      <c r="AJ24" s="7"/>
      <c r="AK24" s="19"/>
      <c r="AL24" s="27"/>
      <c r="AM24" s="51"/>
      <c r="AO24" s="55"/>
      <c r="AP24" s="7"/>
      <c r="AQ24" s="19"/>
      <c r="AR24" s="7"/>
      <c r="AS24" s="19"/>
      <c r="AT24" s="27"/>
      <c r="AU24" s="51"/>
      <c r="AW24" s="55"/>
      <c r="AX24" s="7"/>
      <c r="AY24" s="19"/>
      <c r="AZ24" s="7"/>
      <c r="BA24" s="19"/>
      <c r="BB24" s="27"/>
      <c r="BC24" s="51"/>
      <c r="BE24"/>
    </row>
    <row r="25" spans="3:57" s="11" customFormat="1" ht="22.5" customHeight="1">
      <c r="C25" s="7"/>
      <c r="D25" s="7"/>
      <c r="E25" s="97" t="s">
        <v>13</v>
      </c>
      <c r="F25" s="7"/>
      <c r="G25" s="19">
        <f>C10</f>
        <v>0.48</v>
      </c>
      <c r="H25" s="7"/>
      <c r="I25" s="47">
        <f>G25</f>
        <v>0.48</v>
      </c>
      <c r="J25" s="46"/>
      <c r="K25" s="46"/>
      <c r="L25" s="7" t="s">
        <v>6</v>
      </c>
      <c r="M25" s="19">
        <f>IF(K$14=6,$D$12,(1-$D$12)/5)</f>
        <v>0.16666666666666669</v>
      </c>
      <c r="N25" s="7" t="s">
        <v>7</v>
      </c>
      <c r="O25" s="86">
        <f>I25*M25</f>
        <v>0.08</v>
      </c>
      <c r="Q25" s="34"/>
      <c r="R25" s="7"/>
      <c r="S25" s="7"/>
      <c r="T25" s="7"/>
      <c r="U25" s="20" t="s">
        <v>11</v>
      </c>
      <c r="V25" s="16" t="s">
        <v>7</v>
      </c>
      <c r="W25" s="24">
        <f>MAX(W23,W27)</f>
        <v>0.011066666666666667</v>
      </c>
      <c r="Y25" s="6"/>
      <c r="Z25" s="7"/>
      <c r="AA25" s="19"/>
      <c r="AB25" s="7"/>
      <c r="AC25" s="20" t="s">
        <v>11</v>
      </c>
      <c r="AD25" s="16" t="s">
        <v>7</v>
      </c>
      <c r="AE25" s="51">
        <f>MAX(AE23,AE27)</f>
        <v>0.001530888888888889</v>
      </c>
      <c r="AG25" s="55"/>
      <c r="AH25" s="7"/>
      <c r="AI25" s="19"/>
      <c r="AJ25" s="7"/>
      <c r="AK25" s="20" t="s">
        <v>11</v>
      </c>
      <c r="AL25" s="27" t="s">
        <v>7</v>
      </c>
      <c r="AM25" s="51">
        <f>MAX(AM23,AM27)</f>
        <v>0.00021177296296296294</v>
      </c>
      <c r="AO25" s="55"/>
      <c r="AP25" s="7"/>
      <c r="AQ25" s="19"/>
      <c r="AR25" s="7"/>
      <c r="AS25" s="20" t="s">
        <v>11</v>
      </c>
      <c r="AT25" s="27" t="s">
        <v>7</v>
      </c>
      <c r="AU25" s="51">
        <f>MAX(AU23,AU27)</f>
        <v>2.9295259876543204E-05</v>
      </c>
      <c r="AW25" s="55"/>
      <c r="AX25" s="7"/>
      <c r="AY25" s="19"/>
      <c r="AZ25" s="7"/>
      <c r="BA25" s="20" t="s">
        <v>11</v>
      </c>
      <c r="BB25" s="27" t="s">
        <v>7</v>
      </c>
      <c r="BC25" s="51">
        <f>MAX(BC23,BC27)</f>
        <v>5.644000000000001E-06</v>
      </c>
      <c r="BE25"/>
    </row>
    <row r="26" spans="3:57" s="11" customFormat="1" ht="22.5" customHeight="1">
      <c r="C26" s="7"/>
      <c r="D26" s="7"/>
      <c r="E26" s="7"/>
      <c r="F26" s="7"/>
      <c r="G26" s="19"/>
      <c r="H26" s="7"/>
      <c r="I26" s="6"/>
      <c r="J26" s="7"/>
      <c r="K26" s="7"/>
      <c r="L26" s="7"/>
      <c r="M26" s="7"/>
      <c r="N26" s="7"/>
      <c r="O26" s="24"/>
      <c r="Q26" s="34"/>
      <c r="R26" s="7"/>
      <c r="S26" s="7"/>
      <c r="T26" s="7"/>
      <c r="U26" s="20"/>
      <c r="V26" s="16"/>
      <c r="W26" s="24"/>
      <c r="Y26" s="6"/>
      <c r="Z26" s="7"/>
      <c r="AA26" s="19"/>
      <c r="AB26" s="7"/>
      <c r="AC26" s="20"/>
      <c r="AD26" s="16"/>
      <c r="AE26" s="51"/>
      <c r="AG26" s="55"/>
      <c r="AH26" s="7"/>
      <c r="AI26" s="19"/>
      <c r="AJ26" s="7"/>
      <c r="AK26" s="20"/>
      <c r="AL26" s="27"/>
      <c r="AM26" s="51"/>
      <c r="AO26" s="55"/>
      <c r="AP26" s="7"/>
      <c r="AQ26" s="19"/>
      <c r="AR26" s="7"/>
      <c r="AS26" s="20"/>
      <c r="AT26" s="27"/>
      <c r="AU26" s="51"/>
      <c r="AW26" s="55"/>
      <c r="AX26" s="7"/>
      <c r="AY26" s="19"/>
      <c r="AZ26" s="7"/>
      <c r="BA26" s="20"/>
      <c r="BB26" s="27"/>
      <c r="BC26" s="51"/>
      <c r="BE26"/>
    </row>
    <row r="27" spans="3:57" s="11" customFormat="1" ht="22.5" customHeight="1" thickBot="1">
      <c r="C27" s="7"/>
      <c r="D27" s="7"/>
      <c r="F27" s="7"/>
      <c r="G27" s="7"/>
      <c r="H27" s="7"/>
      <c r="I27" s="3"/>
      <c r="J27" s="44"/>
      <c r="K27" s="44"/>
      <c r="L27" s="44"/>
      <c r="M27" s="44"/>
      <c r="N27" s="44"/>
      <c r="O27" s="45"/>
      <c r="Q27" s="35">
        <f>O25</f>
        <v>0.08</v>
      </c>
      <c r="R27" s="9" t="s">
        <v>6</v>
      </c>
      <c r="S27" s="18">
        <f>$C$12</f>
        <v>0.83</v>
      </c>
      <c r="T27" s="9" t="s">
        <v>6</v>
      </c>
      <c r="U27" s="18">
        <f>IF(S$14=6,$D$12,(1-$D$12)/5)</f>
        <v>0.16666666666666669</v>
      </c>
      <c r="V27" s="13" t="s">
        <v>7</v>
      </c>
      <c r="W27" s="25">
        <f>Q27*S27*U27</f>
        <v>0.011066666666666667</v>
      </c>
      <c r="Y27" s="15">
        <f>W25</f>
        <v>0.011066666666666667</v>
      </c>
      <c r="Z27" s="9" t="s">
        <v>6</v>
      </c>
      <c r="AA27" s="18">
        <f>$C$12</f>
        <v>0.83</v>
      </c>
      <c r="AB27" s="9" t="s">
        <v>6</v>
      </c>
      <c r="AC27" s="18">
        <f>IF(AA$14=6,$D$12,(1-$D$12)/5)</f>
        <v>0.16666666666666666</v>
      </c>
      <c r="AD27" s="13" t="s">
        <v>7</v>
      </c>
      <c r="AE27" s="52">
        <f>Y27*AA27*AC27</f>
        <v>0.001530888888888889</v>
      </c>
      <c r="AG27" s="56">
        <f>AE25</f>
        <v>0.001530888888888889</v>
      </c>
      <c r="AH27" s="9" t="s">
        <v>6</v>
      </c>
      <c r="AI27" s="18">
        <f>$C$12</f>
        <v>0.83</v>
      </c>
      <c r="AJ27" s="9" t="s">
        <v>6</v>
      </c>
      <c r="AK27" s="18">
        <f>IF(AI$14=6,$D$12,(1-$D$12)/5)</f>
        <v>0.16666666666666666</v>
      </c>
      <c r="AL27" s="13" t="s">
        <v>7</v>
      </c>
      <c r="AM27" s="52">
        <f>AG27*AI27*AK27</f>
        <v>0.00021177296296296294</v>
      </c>
      <c r="AO27" s="56">
        <f>AM25</f>
        <v>0.00021177296296296294</v>
      </c>
      <c r="AP27" s="9" t="s">
        <v>6</v>
      </c>
      <c r="AQ27" s="18">
        <f>$C$12</f>
        <v>0.83</v>
      </c>
      <c r="AR27" s="9" t="s">
        <v>6</v>
      </c>
      <c r="AS27" s="18">
        <f>IF(AQ$14=6,$D$12,(1-$D$12)/5)</f>
        <v>0.16666666666666666</v>
      </c>
      <c r="AT27" s="13" t="s">
        <v>7</v>
      </c>
      <c r="AU27" s="52">
        <f>AO27*AQ27*AS27</f>
        <v>2.9295259876543204E-05</v>
      </c>
      <c r="AW27" s="56">
        <f>AU25</f>
        <v>2.9295259876543204E-05</v>
      </c>
      <c r="AX27" s="9" t="s">
        <v>6</v>
      </c>
      <c r="AY27" s="18">
        <f>$C$12</f>
        <v>0.83</v>
      </c>
      <c r="AZ27" s="9" t="s">
        <v>6</v>
      </c>
      <c r="BA27" s="18">
        <f>IF(AY$14=6,$D$12,(1-$D$12)/5)</f>
        <v>0.16666666666666669</v>
      </c>
      <c r="BB27" s="13" t="s">
        <v>7</v>
      </c>
      <c r="BC27" s="52">
        <f>AW27*AY27*BA27</f>
        <v>4.0525109495884765E-06</v>
      </c>
      <c r="BE27"/>
    </row>
    <row r="28" spans="3:57" s="11" customFormat="1" ht="22.5" customHeight="1">
      <c r="C28" s="7"/>
      <c r="D28" s="7"/>
      <c r="E28" s="7"/>
      <c r="F28" s="7"/>
      <c r="G28" s="7"/>
      <c r="H28" s="7"/>
      <c r="I28" s="36"/>
      <c r="J28" s="7"/>
      <c r="K28" s="7"/>
      <c r="L28" s="7"/>
      <c r="M28" s="7"/>
      <c r="N28" s="7"/>
      <c r="O28" s="27"/>
      <c r="Q28" s="36"/>
      <c r="R28" s="7"/>
      <c r="S28" s="7"/>
      <c r="T28" s="7"/>
      <c r="U28" s="7"/>
      <c r="V28" s="7"/>
      <c r="W28" s="27"/>
      <c r="AE28" s="53"/>
      <c r="AG28" s="53"/>
      <c r="AM28" s="53"/>
      <c r="AO28" s="53"/>
      <c r="AU28" s="53"/>
      <c r="AW28" s="53"/>
      <c r="BC28" s="53"/>
      <c r="BE28"/>
    </row>
    <row r="29" spans="9:53" ht="22.5" customHeight="1">
      <c r="I29" s="37"/>
      <c r="J29" s="30" t="s">
        <v>19</v>
      </c>
      <c r="L29" s="30"/>
      <c r="M29" s="30" t="s">
        <v>18</v>
      </c>
      <c r="Q29" s="37" t="s">
        <v>16</v>
      </c>
      <c r="R29" s="30"/>
      <c r="S29" s="30" t="s">
        <v>17</v>
      </c>
      <c r="T29" s="30"/>
      <c r="U29" s="30" t="s">
        <v>18</v>
      </c>
      <c r="V29" s="21"/>
      <c r="Y29" s="30" t="s">
        <v>16</v>
      </c>
      <c r="Z29" s="30"/>
      <c r="AA29" s="30" t="s">
        <v>17</v>
      </c>
      <c r="AB29" s="30"/>
      <c r="AC29" s="30" t="s">
        <v>18</v>
      </c>
      <c r="AG29" s="58" t="s">
        <v>16</v>
      </c>
      <c r="AH29" s="30"/>
      <c r="AI29" s="30" t="s">
        <v>17</v>
      </c>
      <c r="AJ29" s="30"/>
      <c r="AK29" s="30" t="s">
        <v>18</v>
      </c>
      <c r="AO29" s="58" t="s">
        <v>16</v>
      </c>
      <c r="AP29" s="30"/>
      <c r="AQ29" s="30" t="s">
        <v>17</v>
      </c>
      <c r="AR29" s="30"/>
      <c r="AS29" s="30" t="s">
        <v>18</v>
      </c>
      <c r="AW29" s="58" t="s">
        <v>20</v>
      </c>
      <c r="AX29" s="30"/>
      <c r="AY29" s="30" t="s">
        <v>17</v>
      </c>
      <c r="AZ29" s="30"/>
      <c r="BA29" s="30" t="s">
        <v>18</v>
      </c>
    </row>
    <row r="30" ht="22.5" customHeight="1"/>
    <row r="31" spans="3:57" s="48" customFormat="1" ht="22.5" customHeight="1">
      <c r="C31" s="60"/>
      <c r="D31" s="60"/>
      <c r="E31" s="60" t="s">
        <v>21</v>
      </c>
      <c r="F31" s="60"/>
      <c r="G31" s="60"/>
      <c r="H31" s="60"/>
      <c r="I31" s="60"/>
      <c r="J31" s="60"/>
      <c r="K31" s="60"/>
      <c r="L31" s="60"/>
      <c r="M31" s="60"/>
      <c r="O31" s="48">
        <f>IF(OR(AND(W31=1,W25=W27),AND(W31=0,W20=W18)),1,0)</f>
        <v>1</v>
      </c>
      <c r="W31" s="48">
        <f>IF(OR(AND(AE31=1,AE25=AE27),AND(AE31=0,AE20=AE18)),1,0)</f>
        <v>1</v>
      </c>
      <c r="AE31" s="48">
        <f>IF(OR(AND(AM31=1,AM25=AM27),AND(AM31=0,AM20=AM18)),1,0)</f>
        <v>0</v>
      </c>
      <c r="AM31" s="48">
        <f>IF(OR(AND(BC31=1,BC25=BC27),AND(BC31=0,BC20=BC18)),1,0)</f>
        <v>0</v>
      </c>
      <c r="AU31" s="48">
        <f>IF(OR(AND(BC31=1,BC25=BC27),AND(BC31=0,BC20=BC18)),1,0)</f>
        <v>0</v>
      </c>
      <c r="BC31" s="48">
        <f>IF(BC25&gt;BC18,1,0)</f>
        <v>1</v>
      </c>
      <c r="BE31"/>
    </row>
    <row r="37" spans="11:20" ht="22.5">
      <c r="K37"/>
      <c r="L37"/>
      <c r="M37"/>
      <c r="N37"/>
      <c r="O37"/>
      <c r="P37"/>
      <c r="Q37"/>
      <c r="R37"/>
      <c r="S37"/>
      <c r="T37"/>
    </row>
  </sheetData>
  <mergeCells count="5">
    <mergeCell ref="E21:E22"/>
    <mergeCell ref="A8:D8"/>
    <mergeCell ref="I18:K18"/>
    <mergeCell ref="I25:K25"/>
    <mergeCell ref="F14:H14"/>
  </mergeCells>
  <conditionalFormatting sqref="AW16:BC20">
    <cfRule type="expression" priority="1" dxfId="0" stopIfTrue="1">
      <formula>$BC$31=0</formula>
    </cfRule>
  </conditionalFormatting>
  <conditionalFormatting sqref="AO16:AU20">
    <cfRule type="expression" priority="2" dxfId="0" stopIfTrue="1">
      <formula>$AU$31=0</formula>
    </cfRule>
  </conditionalFormatting>
  <conditionalFormatting sqref="AG16:AM20">
    <cfRule type="expression" priority="3" dxfId="0" stopIfTrue="1">
      <formula>$AM$31=0</formula>
    </cfRule>
  </conditionalFormatting>
  <conditionalFormatting sqref="Y16:AE20">
    <cfRule type="expression" priority="4" dxfId="0" stopIfTrue="1">
      <formula>$AE$31=0</formula>
    </cfRule>
  </conditionalFormatting>
  <conditionalFormatting sqref="Q16:W20">
    <cfRule type="expression" priority="5" dxfId="0" stopIfTrue="1">
      <formula>$W$31=0</formula>
    </cfRule>
  </conditionalFormatting>
  <conditionalFormatting sqref="I16:O20">
    <cfRule type="expression" priority="6" dxfId="0" stopIfTrue="1">
      <formula>$O$31=0</formula>
    </cfRule>
  </conditionalFormatting>
  <conditionalFormatting sqref="AO23:AU27">
    <cfRule type="expression" priority="7" dxfId="0" stopIfTrue="1">
      <formula>$AU$31=1</formula>
    </cfRule>
  </conditionalFormatting>
  <conditionalFormatting sqref="AW23:BC27">
    <cfRule type="expression" priority="8" dxfId="0" stopIfTrue="1">
      <formula>$BC$31=1</formula>
    </cfRule>
  </conditionalFormatting>
  <conditionalFormatting sqref="I23:O27">
    <cfRule type="expression" priority="9" dxfId="0" stopIfTrue="1">
      <formula>$O$31=1</formula>
    </cfRule>
  </conditionalFormatting>
  <conditionalFormatting sqref="Q23:W27">
    <cfRule type="expression" priority="10" dxfId="0" stopIfTrue="1">
      <formula>$W$31=1</formula>
    </cfRule>
  </conditionalFormatting>
  <conditionalFormatting sqref="Y23:AE27">
    <cfRule type="expression" priority="11" dxfId="0" stopIfTrue="1">
      <formula>$AE$31=1</formula>
    </cfRule>
  </conditionalFormatting>
  <conditionalFormatting sqref="AG23:AM27">
    <cfRule type="expression" priority="12" dxfId="0" stopIfTrue="1">
      <formula>$AM$31=1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"Casino" Viterbi Example</dc:title>
  <dc:subject/>
  <dc:creator>W.L. Ruzzo</dc:creator>
  <cp:keywords/>
  <dc:description/>
  <cp:lastModifiedBy>Walter L. Ruzzo</cp:lastModifiedBy>
  <dcterms:created xsi:type="dcterms:W3CDTF">2006-07-31T01:22:44Z</dcterms:created>
  <dcterms:modified xsi:type="dcterms:W3CDTF">2008-11-07T18:21:13Z</dcterms:modified>
  <cp:category/>
  <cp:version/>
  <cp:contentType/>
  <cp:contentStatus/>
</cp:coreProperties>
</file>