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showInkAnnotation="0" autoCompressPictures="0"/>
  <bookViews>
    <workbookView xWindow="0" yWindow="0" windowWidth="17325" windowHeight="13740" tabRatio="500"/>
  </bookViews>
  <sheets>
    <sheet name="spreadsheet_data.txt" sheetId="1" r:id="rId1"/>
  </sheets>
  <calcPr calcId="145621" concurrentCalc="0"/>
</workbook>
</file>

<file path=xl/calcChain.xml><?xml version="1.0" encoding="utf-8"?>
<calcChain xmlns="http://schemas.openxmlformats.org/spreadsheetml/2006/main">
  <c r="O28" i="1" l="1"/>
  <c r="O27" i="1"/>
  <c r="O26" i="1"/>
  <c r="N28" i="1"/>
  <c r="N27" i="1"/>
  <c r="N26" i="1"/>
  <c r="M28" i="1"/>
  <c r="M27" i="1"/>
  <c r="M26" i="1"/>
  <c r="L28" i="1"/>
  <c r="L27" i="1"/>
  <c r="L26" i="1"/>
  <c r="K28" i="1"/>
  <c r="K27" i="1"/>
  <c r="K26" i="1"/>
  <c r="J28" i="1"/>
  <c r="J27" i="1"/>
  <c r="J26" i="1"/>
  <c r="I28" i="1"/>
  <c r="I27" i="1"/>
  <c r="I26" i="1"/>
  <c r="H28" i="1"/>
  <c r="H27" i="1"/>
  <c r="H26" i="1"/>
  <c r="G28" i="1"/>
  <c r="G27" i="1"/>
  <c r="G26" i="1"/>
  <c r="F28" i="1"/>
  <c r="F27" i="1"/>
  <c r="F26" i="1"/>
  <c r="E28" i="1"/>
  <c r="E27" i="1"/>
  <c r="E26" i="1"/>
</calcChain>
</file>

<file path=xl/sharedStrings.xml><?xml version="1.0" encoding="utf-8"?>
<sst xmlns="http://schemas.openxmlformats.org/spreadsheetml/2006/main" count="108" uniqueCount="82">
  <si>
    <t>Species</t>
  </si>
  <si>
    <t>Arch/Bact</t>
  </si>
  <si>
    <t>Pathogenic?</t>
  </si>
  <si>
    <t>Habitat</t>
  </si>
  <si>
    <t>GC%</t>
  </si>
  <si>
    <t>Proteins</t>
  </si>
  <si>
    <t>Avg Protein Length</t>
  </si>
  <si>
    <t>Coding %</t>
  </si>
  <si>
    <t>Sn</t>
  </si>
  <si>
    <t>sSn</t>
  </si>
  <si>
    <t>FOR</t>
  </si>
  <si>
    <t>PPV</t>
  </si>
  <si>
    <t>sPPV</t>
  </si>
  <si>
    <t>FDR</t>
  </si>
  <si>
    <t>B</t>
  </si>
  <si>
    <t>Opportunistic pathogen in humans</t>
  </si>
  <si>
    <t>Human skin</t>
  </si>
  <si>
    <t>Escherichia coli ETEC H10407 uid161993</t>
  </si>
  <si>
    <t>Pathogenic, variety of diseases</t>
  </si>
  <si>
    <t>Lower intestine of humans, urinary tract</t>
  </si>
  <si>
    <t>Erwinia amylovora CFBP1430</t>
  </si>
  <si>
    <t>Yes, it causes Fire blight</t>
  </si>
  <si>
    <t>Indiginous to North America, but has spread to the rest of the world</t>
  </si>
  <si>
    <t>Opportunistic pathogen to humans and other mammals. Can cause boils, furuncles, styes, impetigo, pneumonia, deep abscesses, osteomyelitis, endocarditis, phlebitis, mastitis, and meningitis.</t>
  </si>
  <si>
    <t>Skin and mucous membranes of mammals and birds.</t>
  </si>
  <si>
    <t>Caldivirga maquilingensis IC-167</t>
  </si>
  <si>
    <t>A</t>
  </si>
  <si>
    <t>No</t>
  </si>
  <si>
    <t>Acidic hot spring in the Philippines</t>
  </si>
  <si>
    <t>normal human bacterium</t>
  </si>
  <si>
    <t>gastrointestinal tract</t>
  </si>
  <si>
    <t>Not pathogenic</t>
  </si>
  <si>
    <t>Mexico, specifically in legume nodules</t>
  </si>
  <si>
    <t>soil</t>
  </si>
  <si>
    <t>Coxiella burnetii CbuK_Q154</t>
  </si>
  <si>
    <t>Human and animal pathogen, causative agent of Q fever in humans</t>
  </si>
  <si>
    <t>A host organism - humans, sheep, goats, cattle, dogs, cats, birds, rodents, and ticks</t>
  </si>
  <si>
    <t>Polymorphum gilvum SL003B-26A1</t>
  </si>
  <si>
    <t>Not a known pathogenic</t>
  </si>
  <si>
    <t>Oil-polluted saline soil</t>
  </si>
  <si>
    <t>Methanothermococcus okinawensis IH1</t>
  </si>
  <si>
    <t>Deep-sea hydrothermal vent chimney near Japan</t>
  </si>
  <si>
    <t>Non-pathogenic</t>
  </si>
  <si>
    <t>Acetic-acid</t>
  </si>
  <si>
    <t>Mesotoga prima MesG1 Ag 4 2 uid52599</t>
  </si>
  <si>
    <t>Not a pathogen</t>
  </si>
  <si>
    <t>Low-temperature environments</t>
  </si>
  <si>
    <t>Rice fields in Taiwan</t>
  </si>
  <si>
    <t>Yes. It causes soft rot and wilt in onion</t>
  </si>
  <si>
    <t>Andes mountains in South America</t>
  </si>
  <si>
    <t>Yes, causes glanders in horses, donkeys, and mules</t>
  </si>
  <si>
    <t>Not found in the environment outside of its host</t>
  </si>
  <si>
    <t>Oligotropha carboxidovorans OM4</t>
  </si>
  <si>
    <t>N/A</t>
  </si>
  <si>
    <t>Obligate intracellular pathogen that causes Rocky Mountain Spotted Fever</t>
  </si>
  <si>
    <t>Host Associated (Human, ticks, fleas)</t>
  </si>
  <si>
    <t>Geothermal habitats, such as shallow water hot springs</t>
  </si>
  <si>
    <t>Staphylococcus lugdunensis N920143</t>
  </si>
  <si>
    <t>Staphylococcus aureus 08BA02176</t>
  </si>
  <si>
    <t>Alistipes finegoldii DSM 17242</t>
  </si>
  <si>
    <t>Burkholderia sp. CCGE1002</t>
  </si>
  <si>
    <t>Bacillus megaterium WSH 002 uid159841</t>
  </si>
  <si>
    <t>Gluconobacter oxydans 621H uid58239</t>
  </si>
  <si>
    <t>Cyanothece sp. PCC 8801</t>
  </si>
  <si>
    <t>Dickeya zeae Ech1591</t>
  </si>
  <si>
    <t>Bartonella bacilliformis KC583</t>
  </si>
  <si>
    <t>Burkholderia mallei NCTC 10247</t>
  </si>
  <si>
    <t>Rickettsia conorii strain Malish 7</t>
  </si>
  <si>
    <t>Rhodothermus marinus SG0 5JP17</t>
  </si>
  <si>
    <t>Cells with this shading may not be correct, based on incorrect results turned in for the community prokaryote.  These values have not been included in the summary statistics near the bottom.</t>
  </si>
  <si>
    <t>Genome                (in Mbp)</t>
  </si>
  <si>
    <t xml:space="preserve">Minimum </t>
  </si>
  <si>
    <t>Maximum</t>
  </si>
  <si>
    <t>Mean</t>
  </si>
  <si>
    <t>Sinorhizobium meliloti</t>
  </si>
  <si>
    <t xml:space="preserve">Symbiotic nitrogen-fixing bacteria </t>
  </si>
  <si>
    <t>Plants</t>
  </si>
  <si>
    <t>Rhizobium etli CIAT 652</t>
  </si>
  <si>
    <t>root of the common bean plan Phaseolus vulgaris</t>
  </si>
  <si>
    <r>
      <t>Summary:</t>
    </r>
    <r>
      <rPr>
        <sz val="11"/>
        <rFont val="Verdana"/>
      </rPr>
      <t xml:space="preserve"> All but two of our prokaryotes are bacteria, and only about 38% are pathogenic. The genome size and number of protein-coding genes range from 1.27 Mbp and 1374 genes (Rickettsia conorii strain Malish 7) to 7.88 Mbp and 6889 genes (Burkholderia sp. CCGE1002). The GC content ranges from 29% (Methanothermococcus okinawensis IH1) to 68.5% (Burkholderia mallei NCTC 10247). The average protein length is about 304 amino acids. The genomes with greatest percent devoted to protein-coding genes, at 89%, are Gluconobacter oxydans 621H and Rhodothermus marinus SG0 5JP17 , while the genome with the smallest coding percentage, 78%, is Coxiella burnetii CbuK_Q154. Sn and sSn have good averages of 0.53 and 0.74, respectively, with a variable range around these means. PPV and sPPV are even more variable: PPV ranges from 0.17 to 0.84 with an average of 0.49, and sPPV ranges from 0.22 to 0.97 with an average of 0.64. The gene prediction worked best -- considering both sensitivity and positive predictive value --  on  Cyanothece sp. which had sSn of 0.79 and sPPV of 0.97. The worst performance was on Rhodothermus marinus, with sSn of 0.43 and sPPV of 0.22.</t>
    </r>
  </si>
  <si>
    <t>Causative agent of Carrion's disease in humans, parasitic</t>
  </si>
  <si>
    <t xml:space="preserve">It's habitat is onions.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</si>
</sst>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7" formatCode="0.0"/>
  </numFmts>
  <fonts count="7" x14ac:knownFonts="1">
    <font>
      <sz val="12"/>
      <color theme="1"/>
      <name val="Calibri"/>
      <family val="2"/>
      <scheme val="minor"/>
    </font>
    <font>
      <b/>
      <sz val="12"/>
      <color theme="1"/>
      <name val="Calibri"/>
      <family val="2"/>
      <scheme val="minor"/>
    </font>
    <font>
      <b/>
      <sz val="11"/>
      <name val="Verdana"/>
    </font>
    <font>
      <sz val="11"/>
      <name val="Verdana"/>
    </font>
    <font>
      <u/>
      <sz val="11"/>
      <name val="Arial"/>
    </font>
    <font>
      <u/>
      <sz val="12"/>
      <color theme="10"/>
      <name val="Calibri"/>
      <family val="2"/>
      <scheme val="minor"/>
    </font>
    <font>
      <u/>
      <sz val="12"/>
      <color theme="11"/>
      <name val="Calibri"/>
      <family val="2"/>
      <scheme val="minor"/>
    </font>
  </fonts>
  <fills count="5">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theme="9" tint="0.79998168889431442"/>
        <bgColor indexed="64"/>
      </patternFill>
    </fill>
  </fills>
  <borders count="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7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23">
    <xf numFmtId="0" fontId="0" fillId="0" borderId="0" xfId="0"/>
    <xf numFmtId="0" fontId="0" fillId="0" borderId="0" xfId="0" applyAlignment="1">
      <alignment wrapText="1"/>
    </xf>
    <xf numFmtId="3" fontId="0" fillId="0" borderId="0" xfId="0" applyNumberFormat="1" applyAlignment="1">
      <alignment wrapText="1"/>
    </xf>
    <xf numFmtId="0" fontId="1" fillId="0" borderId="0" xfId="0" applyFont="1" applyAlignment="1">
      <alignment horizontal="center" wrapText="1"/>
    </xf>
    <xf numFmtId="0" fontId="0" fillId="2" borderId="0" xfId="0" applyFill="1" applyAlignment="1">
      <alignment wrapText="1"/>
    </xf>
    <xf numFmtId="0" fontId="0" fillId="3" borderId="0" xfId="0" applyFill="1" applyAlignment="1">
      <alignment wrapText="1"/>
    </xf>
    <xf numFmtId="0" fontId="0" fillId="0" borderId="1" xfId="0" applyBorder="1" applyAlignment="1">
      <alignment wrapText="1"/>
    </xf>
    <xf numFmtId="0" fontId="0" fillId="0" borderId="4" xfId="0" applyBorder="1" applyAlignment="1">
      <alignment wrapText="1"/>
    </xf>
    <xf numFmtId="0" fontId="0" fillId="0" borderId="6" xfId="0" applyBorder="1" applyAlignment="1">
      <alignment wrapText="1"/>
    </xf>
    <xf numFmtId="0" fontId="0" fillId="0" borderId="2" xfId="0" applyBorder="1"/>
    <xf numFmtId="0" fontId="0" fillId="3" borderId="0" xfId="0" applyFill="1"/>
    <xf numFmtId="0" fontId="0" fillId="0" borderId="7" xfId="0" applyBorder="1"/>
    <xf numFmtId="0" fontId="0" fillId="0" borderId="0" xfId="0" applyBorder="1"/>
    <xf numFmtId="0" fontId="0" fillId="4" borderId="0" xfId="0" applyFill="1" applyAlignment="1">
      <alignment wrapText="1"/>
    </xf>
    <xf numFmtId="0" fontId="2" fillId="0" borderId="1" xfId="0" applyFont="1" applyBorder="1" applyAlignment="1">
      <alignment wrapText="1"/>
    </xf>
    <xf numFmtId="0" fontId="0" fillId="0" borderId="2" xfId="0" applyBorder="1" applyAlignment="1">
      <alignment wrapText="1"/>
    </xf>
    <xf numFmtId="0" fontId="0" fillId="0" borderId="3" xfId="0" applyBorder="1" applyAlignment="1">
      <alignment wrapText="1"/>
    </xf>
    <xf numFmtId="0" fontId="4" fillId="2" borderId="4" xfId="0" applyFont="1" applyFill="1" applyBorder="1" applyAlignment="1">
      <alignment horizontal="center" vertical="center" wrapText="1"/>
    </xf>
    <xf numFmtId="0" fontId="0" fillId="2" borderId="0" xfId="0" applyFill="1" applyBorder="1" applyAlignment="1">
      <alignment horizontal="center" wrapText="1"/>
    </xf>
    <xf numFmtId="0" fontId="0" fillId="2" borderId="5" xfId="0" applyFill="1" applyBorder="1" applyAlignment="1">
      <alignment horizontal="center" wrapText="1"/>
    </xf>
    <xf numFmtId="2" fontId="0" fillId="0" borderId="7" xfId="0" applyNumberFormat="1" applyBorder="1"/>
    <xf numFmtId="167" fontId="0" fillId="0" borderId="7" xfId="0" applyNumberFormat="1" applyBorder="1"/>
    <xf numFmtId="1" fontId="0" fillId="0" borderId="7" xfId="0" applyNumberFormat="1" applyBorder="1"/>
  </cellXfs>
  <cellStyles count="7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tabSelected="1" zoomScale="75" zoomScaleNormal="75" workbookViewId="0">
      <pane ySplit="3405" topLeftCell="A4" activePane="bottomLeft"/>
      <selection activeCell="A2" sqref="A2:O2"/>
      <selection pane="bottomLeft" activeCell="D13" sqref="D13"/>
    </sheetView>
  </sheetViews>
  <sheetFormatPr defaultColWidth="11" defaultRowHeight="15.75" x14ac:dyDescent="0.25"/>
  <cols>
    <col min="1" max="1" width="35" customWidth="1"/>
    <col min="2" max="2" width="9.375" customWidth="1"/>
    <col min="3" max="3" width="24.375" customWidth="1"/>
    <col min="4" max="4" width="20.5" customWidth="1"/>
    <col min="5" max="5" width="9.625" customWidth="1"/>
    <col min="6" max="6" width="5" customWidth="1"/>
    <col min="7" max="7" width="8.875" customWidth="1"/>
    <col min="8" max="8" width="8.125" customWidth="1"/>
    <col min="9" max="9" width="9.5" customWidth="1"/>
    <col min="10" max="11" width="7.5" customWidth="1"/>
    <col min="12" max="12" width="8" customWidth="1"/>
    <col min="13" max="13" width="8.125" customWidth="1"/>
    <col min="14" max="14" width="8.5" customWidth="1"/>
    <col min="15" max="15" width="8" customWidth="1"/>
  </cols>
  <sheetData>
    <row r="1" spans="1:16" ht="134.1" customHeight="1" x14ac:dyDescent="0.25">
      <c r="A1" s="14" t="s">
        <v>79</v>
      </c>
      <c r="B1" s="15"/>
      <c r="C1" s="15"/>
      <c r="D1" s="15"/>
      <c r="E1" s="15"/>
      <c r="F1" s="15"/>
      <c r="G1" s="15"/>
      <c r="H1" s="15"/>
      <c r="I1" s="15"/>
      <c r="J1" s="15"/>
      <c r="K1" s="15"/>
      <c r="L1" s="15"/>
      <c r="M1" s="15"/>
      <c r="N1" s="15"/>
      <c r="O1" s="16"/>
    </row>
    <row r="2" spans="1:16" ht="30.95" customHeight="1" x14ac:dyDescent="0.25">
      <c r="A2" s="17" t="s">
        <v>69</v>
      </c>
      <c r="B2" s="18"/>
      <c r="C2" s="18"/>
      <c r="D2" s="18"/>
      <c r="E2" s="18"/>
      <c r="F2" s="18"/>
      <c r="G2" s="18"/>
      <c r="H2" s="18"/>
      <c r="I2" s="18"/>
      <c r="J2" s="18"/>
      <c r="K2" s="18"/>
      <c r="L2" s="18"/>
      <c r="M2" s="18"/>
      <c r="N2" s="18"/>
      <c r="O2" s="19"/>
    </row>
    <row r="3" spans="1:16" ht="47.25" x14ac:dyDescent="0.25">
      <c r="A3" s="3" t="s">
        <v>0</v>
      </c>
      <c r="B3" s="3" t="s">
        <v>1</v>
      </c>
      <c r="C3" s="3" t="s">
        <v>2</v>
      </c>
      <c r="D3" s="3" t="s">
        <v>3</v>
      </c>
      <c r="E3" s="3" t="s">
        <v>70</v>
      </c>
      <c r="F3" s="3" t="s">
        <v>4</v>
      </c>
      <c r="G3" s="3" t="s">
        <v>5</v>
      </c>
      <c r="H3" s="3" t="s">
        <v>6</v>
      </c>
      <c r="I3" s="3" t="s">
        <v>7</v>
      </c>
      <c r="J3" s="3" t="s">
        <v>8</v>
      </c>
      <c r="K3" s="3" t="s">
        <v>9</v>
      </c>
      <c r="L3" s="3" t="s">
        <v>10</v>
      </c>
      <c r="M3" s="3" t="s">
        <v>11</v>
      </c>
      <c r="N3" s="3" t="s">
        <v>12</v>
      </c>
      <c r="O3" s="3" t="s">
        <v>13</v>
      </c>
    </row>
    <row r="4" spans="1:16" x14ac:dyDescent="0.25">
      <c r="A4" s="1" t="s">
        <v>59</v>
      </c>
      <c r="B4" s="1" t="s">
        <v>14</v>
      </c>
      <c r="C4" s="1" t="s">
        <v>29</v>
      </c>
      <c r="D4" s="1" t="s">
        <v>30</v>
      </c>
      <c r="E4" s="1">
        <v>3.73</v>
      </c>
      <c r="F4" s="1">
        <v>57</v>
      </c>
      <c r="G4" s="1">
        <v>3110</v>
      </c>
      <c r="H4" s="1">
        <v>345</v>
      </c>
      <c r="I4" s="1">
        <v>87</v>
      </c>
      <c r="J4" s="1">
        <v>0.66</v>
      </c>
      <c r="K4" s="1">
        <v>0.86</v>
      </c>
      <c r="L4" s="1">
        <v>0.15</v>
      </c>
      <c r="M4" s="1">
        <v>0.35</v>
      </c>
      <c r="N4" s="1">
        <v>0.46</v>
      </c>
      <c r="O4" s="1">
        <v>0.54</v>
      </c>
    </row>
    <row r="5" spans="1:16" ht="31.5" x14ac:dyDescent="0.25">
      <c r="A5" s="1" t="s">
        <v>61</v>
      </c>
      <c r="B5" s="1" t="s">
        <v>14</v>
      </c>
      <c r="C5" s="1" t="s">
        <v>27</v>
      </c>
      <c r="D5" s="1" t="s">
        <v>33</v>
      </c>
      <c r="E5" s="1">
        <v>5.08</v>
      </c>
      <c r="F5" s="1">
        <v>38</v>
      </c>
      <c r="G5" s="1">
        <v>5274</v>
      </c>
      <c r="H5" s="1">
        <v>258</v>
      </c>
      <c r="I5" s="1">
        <v>81</v>
      </c>
      <c r="J5" s="5">
        <v>0.53</v>
      </c>
      <c r="K5" s="4">
        <v>0.64</v>
      </c>
      <c r="L5" s="4">
        <v>0.36</v>
      </c>
      <c r="M5" s="1">
        <v>0.68</v>
      </c>
      <c r="N5" s="4">
        <v>0.81</v>
      </c>
      <c r="O5" s="4">
        <v>0.19</v>
      </c>
    </row>
    <row r="6" spans="1:16" ht="48.75" customHeight="1" x14ac:dyDescent="0.25">
      <c r="A6" s="1" t="s">
        <v>65</v>
      </c>
      <c r="B6" s="1" t="s">
        <v>14</v>
      </c>
      <c r="C6" s="1" t="s">
        <v>80</v>
      </c>
      <c r="D6" s="1" t="s">
        <v>49</v>
      </c>
      <c r="E6" s="1">
        <v>1.45</v>
      </c>
      <c r="F6" s="1">
        <v>38</v>
      </c>
      <c r="G6" s="1">
        <v>1283</v>
      </c>
      <c r="H6" s="1">
        <v>302</v>
      </c>
      <c r="I6" s="1">
        <v>80</v>
      </c>
      <c r="J6" s="1">
        <v>0.59</v>
      </c>
      <c r="K6" s="1">
        <v>0.77</v>
      </c>
      <c r="L6" s="1">
        <v>0.23</v>
      </c>
      <c r="M6" s="1">
        <v>0.72</v>
      </c>
      <c r="N6" s="1">
        <v>0.93</v>
      </c>
      <c r="O6" s="1">
        <v>7.0000000000000007E-2</v>
      </c>
    </row>
    <row r="7" spans="1:16" ht="47.25" x14ac:dyDescent="0.25">
      <c r="A7" s="1" t="s">
        <v>66</v>
      </c>
      <c r="B7" s="1" t="s">
        <v>14</v>
      </c>
      <c r="C7" s="1" t="s">
        <v>50</v>
      </c>
      <c r="D7" s="1" t="s">
        <v>51</v>
      </c>
      <c r="E7" s="1">
        <v>5.85</v>
      </c>
      <c r="F7" s="1">
        <v>68.5</v>
      </c>
      <c r="G7" s="1">
        <v>5415</v>
      </c>
      <c r="H7" s="1">
        <v>290</v>
      </c>
      <c r="I7" s="1">
        <v>81</v>
      </c>
      <c r="J7" s="1">
        <v>0.4</v>
      </c>
      <c r="K7" s="1">
        <v>0.72</v>
      </c>
      <c r="L7" s="1">
        <v>0.21</v>
      </c>
      <c r="M7" s="1">
        <v>0.17</v>
      </c>
      <c r="N7" s="1">
        <v>0.34</v>
      </c>
      <c r="O7" s="1">
        <v>0.66</v>
      </c>
    </row>
    <row r="8" spans="1:16" ht="31.5" x14ac:dyDescent="0.25">
      <c r="A8" s="1" t="s">
        <v>60</v>
      </c>
      <c r="B8" s="1" t="s">
        <v>14</v>
      </c>
      <c r="C8" s="1" t="s">
        <v>31</v>
      </c>
      <c r="D8" s="1" t="s">
        <v>32</v>
      </c>
      <c r="E8" s="1">
        <v>7.88</v>
      </c>
      <c r="F8" s="1">
        <v>63</v>
      </c>
      <c r="G8" s="1">
        <v>6889</v>
      </c>
      <c r="H8" s="4">
        <v>318</v>
      </c>
      <c r="I8" s="1">
        <v>84</v>
      </c>
      <c r="J8" s="4">
        <v>0.55000000000000004</v>
      </c>
      <c r="K8" s="4">
        <v>1.1299999999999999</v>
      </c>
      <c r="L8" s="4">
        <v>0.12</v>
      </c>
      <c r="M8" s="4">
        <v>0.23</v>
      </c>
      <c r="N8" s="4">
        <v>0.53</v>
      </c>
      <c r="O8" s="4">
        <v>0.04</v>
      </c>
      <c r="P8" s="10"/>
    </row>
    <row r="9" spans="1:16" ht="31.5" x14ac:dyDescent="0.25">
      <c r="A9" s="1" t="s">
        <v>25</v>
      </c>
      <c r="B9" s="1" t="s">
        <v>26</v>
      </c>
      <c r="C9" s="1" t="s">
        <v>27</v>
      </c>
      <c r="D9" s="1" t="s">
        <v>28</v>
      </c>
      <c r="E9" s="1">
        <v>2.08</v>
      </c>
      <c r="F9" s="1">
        <v>43</v>
      </c>
      <c r="G9" s="1">
        <v>1963</v>
      </c>
      <c r="H9" s="1">
        <v>306</v>
      </c>
      <c r="I9" s="1">
        <v>87</v>
      </c>
      <c r="J9" s="4">
        <v>0.63</v>
      </c>
      <c r="K9" s="4">
        <v>0.83</v>
      </c>
      <c r="L9" s="4">
        <v>0.17</v>
      </c>
      <c r="M9" s="4">
        <v>0.7</v>
      </c>
      <c r="N9" s="4">
        <v>0.93</v>
      </c>
      <c r="O9" s="4">
        <v>7.0000000000000007E-2</v>
      </c>
    </row>
    <row r="10" spans="1:16" ht="63" x14ac:dyDescent="0.25">
      <c r="A10" s="1" t="s">
        <v>34</v>
      </c>
      <c r="B10" s="1" t="s">
        <v>14</v>
      </c>
      <c r="C10" s="1" t="s">
        <v>35</v>
      </c>
      <c r="D10" s="1" t="s">
        <v>36</v>
      </c>
      <c r="E10" s="1">
        <v>2.1</v>
      </c>
      <c r="F10" s="1">
        <v>43</v>
      </c>
      <c r="G10" s="1">
        <v>1942</v>
      </c>
      <c r="H10" s="1">
        <v>279</v>
      </c>
      <c r="I10" s="1">
        <v>78</v>
      </c>
      <c r="J10" s="4">
        <v>0.52</v>
      </c>
      <c r="K10" s="4">
        <v>0.72</v>
      </c>
      <c r="L10" s="4">
        <v>0.28000000000000003</v>
      </c>
      <c r="M10" s="4">
        <v>0.59</v>
      </c>
      <c r="N10" s="4">
        <v>0.81</v>
      </c>
      <c r="O10" s="4">
        <v>0.19</v>
      </c>
    </row>
    <row r="11" spans="1:16" x14ac:dyDescent="0.25">
      <c r="A11" s="1" t="s">
        <v>63</v>
      </c>
      <c r="B11" s="1" t="s">
        <v>14</v>
      </c>
      <c r="C11" s="1" t="s">
        <v>27</v>
      </c>
      <c r="D11" s="1" t="s">
        <v>47</v>
      </c>
      <c r="E11" s="1">
        <v>4.68</v>
      </c>
      <c r="F11" s="1">
        <v>40</v>
      </c>
      <c r="G11" s="1">
        <v>4367</v>
      </c>
      <c r="H11" s="1">
        <v>308</v>
      </c>
      <c r="I11" s="1">
        <v>85</v>
      </c>
      <c r="J11" s="1">
        <v>0.69</v>
      </c>
      <c r="K11" s="1">
        <v>0.79</v>
      </c>
      <c r="L11" s="1">
        <v>0.21</v>
      </c>
      <c r="M11" s="1">
        <v>0.84</v>
      </c>
      <c r="N11" s="1">
        <v>0.97</v>
      </c>
      <c r="O11" s="1">
        <v>0.03</v>
      </c>
    </row>
    <row r="12" spans="1:16" ht="31.5" x14ac:dyDescent="0.25">
      <c r="A12" s="1" t="s">
        <v>64</v>
      </c>
      <c r="B12" s="1" t="s">
        <v>14</v>
      </c>
      <c r="C12" s="1" t="s">
        <v>48</v>
      </c>
      <c r="D12" s="1" t="s">
        <v>81</v>
      </c>
      <c r="E12" s="1">
        <v>4.8099999999999996</v>
      </c>
      <c r="F12" s="1">
        <v>55</v>
      </c>
      <c r="G12" s="1">
        <v>4163</v>
      </c>
      <c r="H12" s="1">
        <v>325</v>
      </c>
      <c r="I12" s="4">
        <v>28</v>
      </c>
      <c r="J12" s="4">
        <v>0.64</v>
      </c>
      <c r="K12" s="4">
        <v>0.88</v>
      </c>
      <c r="L12" s="4">
        <v>0.12</v>
      </c>
      <c r="M12" s="4">
        <v>0.48</v>
      </c>
      <c r="N12" s="4">
        <v>0.66</v>
      </c>
      <c r="O12" s="4">
        <v>0.34</v>
      </c>
    </row>
    <row r="13" spans="1:16" ht="63" x14ac:dyDescent="0.25">
      <c r="A13" s="1" t="s">
        <v>20</v>
      </c>
      <c r="B13" s="1" t="s">
        <v>14</v>
      </c>
      <c r="C13" s="1" t="s">
        <v>21</v>
      </c>
      <c r="D13" s="1" t="s">
        <v>22</v>
      </c>
      <c r="E13" s="1">
        <v>3.83</v>
      </c>
      <c r="F13" s="1">
        <v>54</v>
      </c>
      <c r="G13" s="1">
        <v>3706</v>
      </c>
      <c r="H13" s="4">
        <v>0</v>
      </c>
      <c r="I13" s="4">
        <v>0</v>
      </c>
      <c r="J13" s="4">
        <v>0</v>
      </c>
      <c r="K13" s="4">
        <v>0.19</v>
      </c>
      <c r="L13" s="4">
        <v>0.81</v>
      </c>
      <c r="M13" s="4">
        <v>0</v>
      </c>
      <c r="N13" s="4">
        <v>0.19</v>
      </c>
      <c r="O13" s="4">
        <v>0.8</v>
      </c>
    </row>
    <row r="14" spans="1:16" ht="31.5" x14ac:dyDescent="0.25">
      <c r="A14" s="1" t="s">
        <v>17</v>
      </c>
      <c r="B14" s="1" t="s">
        <v>14</v>
      </c>
      <c r="C14" s="1" t="s">
        <v>18</v>
      </c>
      <c r="D14" s="1" t="s">
        <v>19</v>
      </c>
      <c r="E14" s="1">
        <v>5.33</v>
      </c>
      <c r="F14" s="1">
        <v>51</v>
      </c>
      <c r="G14" s="1">
        <v>4874</v>
      </c>
      <c r="H14" s="1">
        <v>312</v>
      </c>
      <c r="I14" s="1">
        <v>86</v>
      </c>
      <c r="J14" s="1">
        <v>0.63</v>
      </c>
      <c r="K14" s="1">
        <v>0.83</v>
      </c>
      <c r="L14" s="1">
        <v>0.17</v>
      </c>
      <c r="M14" s="1">
        <v>0.56000000000000005</v>
      </c>
      <c r="N14" s="1">
        <v>0.74</v>
      </c>
      <c r="O14" s="1">
        <v>0.26</v>
      </c>
    </row>
    <row r="15" spans="1:16" x14ac:dyDescent="0.25">
      <c r="A15" s="1" t="s">
        <v>62</v>
      </c>
      <c r="B15" s="1" t="s">
        <v>14</v>
      </c>
      <c r="C15" s="1" t="s">
        <v>42</v>
      </c>
      <c r="D15" s="1" t="s">
        <v>43</v>
      </c>
      <c r="E15" s="1">
        <v>2.92</v>
      </c>
      <c r="F15" s="1">
        <v>61</v>
      </c>
      <c r="G15" s="2">
        <v>2664</v>
      </c>
      <c r="H15" s="1">
        <v>326</v>
      </c>
      <c r="I15" s="1">
        <v>89</v>
      </c>
      <c r="J15" s="1">
        <v>0.22</v>
      </c>
      <c r="K15" s="1">
        <v>0.3</v>
      </c>
      <c r="L15" s="1">
        <v>0.7</v>
      </c>
      <c r="M15" s="1">
        <v>0.27</v>
      </c>
      <c r="N15" s="1">
        <v>0.38</v>
      </c>
      <c r="O15" s="1">
        <v>0.62</v>
      </c>
    </row>
    <row r="16" spans="1:16" ht="31.5" x14ac:dyDescent="0.25">
      <c r="A16" s="1" t="s">
        <v>44</v>
      </c>
      <c r="B16" s="1" t="s">
        <v>14</v>
      </c>
      <c r="C16" s="1" t="s">
        <v>45</v>
      </c>
      <c r="D16" s="1" t="s">
        <v>46</v>
      </c>
      <c r="E16" s="1">
        <v>2.98</v>
      </c>
      <c r="F16" s="1"/>
      <c r="G16" s="1">
        <v>2574</v>
      </c>
      <c r="H16" s="1">
        <v>324</v>
      </c>
      <c r="I16" s="1">
        <v>84</v>
      </c>
      <c r="J16" s="1">
        <v>0.52</v>
      </c>
      <c r="K16" s="1">
        <v>0.85</v>
      </c>
      <c r="L16" s="1">
        <v>0.15</v>
      </c>
      <c r="M16" s="1">
        <v>0.51</v>
      </c>
      <c r="N16" s="1">
        <v>0.83</v>
      </c>
      <c r="O16" s="1">
        <v>0.17</v>
      </c>
    </row>
    <row r="17" spans="1:15" ht="47.25" x14ac:dyDescent="0.25">
      <c r="A17" s="1" t="s">
        <v>40</v>
      </c>
      <c r="B17" s="1" t="s">
        <v>26</v>
      </c>
      <c r="C17" s="1" t="s">
        <v>27</v>
      </c>
      <c r="D17" s="1" t="s">
        <v>41</v>
      </c>
      <c r="E17" s="1">
        <v>1.68</v>
      </c>
      <c r="F17" s="1">
        <v>29</v>
      </c>
      <c r="G17" s="1">
        <v>1595</v>
      </c>
      <c r="H17" s="1">
        <v>288</v>
      </c>
      <c r="I17" s="1">
        <v>82</v>
      </c>
      <c r="J17" s="1">
        <v>0.66</v>
      </c>
      <c r="K17" s="1">
        <v>0.81</v>
      </c>
      <c r="L17" s="1">
        <v>0.19</v>
      </c>
      <c r="M17" s="1">
        <v>0.74</v>
      </c>
      <c r="N17" s="1">
        <v>0.9</v>
      </c>
      <c r="O17" s="1">
        <v>0.1</v>
      </c>
    </row>
    <row r="18" spans="1:15" x14ac:dyDescent="0.25">
      <c r="A18" s="1" t="s">
        <v>52</v>
      </c>
      <c r="B18" s="1" t="s">
        <v>14</v>
      </c>
      <c r="C18" s="1" t="s">
        <v>31</v>
      </c>
      <c r="D18" s="1" t="s">
        <v>53</v>
      </c>
      <c r="E18" s="1">
        <v>3.84</v>
      </c>
      <c r="F18" s="1">
        <v>62.4</v>
      </c>
      <c r="G18" s="1">
        <v>3574</v>
      </c>
      <c r="H18" s="4">
        <v>312</v>
      </c>
      <c r="I18" s="4">
        <v>87</v>
      </c>
      <c r="J18" s="4"/>
      <c r="K18" s="4"/>
      <c r="L18" s="4"/>
      <c r="M18" s="4"/>
      <c r="N18" s="4"/>
      <c r="O18" s="4"/>
    </row>
    <row r="19" spans="1:15" x14ac:dyDescent="0.25">
      <c r="A19" s="1" t="s">
        <v>37</v>
      </c>
      <c r="B19" s="1" t="s">
        <v>14</v>
      </c>
      <c r="C19" s="1" t="s">
        <v>38</v>
      </c>
      <c r="D19" s="1" t="s">
        <v>39</v>
      </c>
      <c r="E19" s="1">
        <v>4.72</v>
      </c>
      <c r="F19" s="1">
        <v>67</v>
      </c>
      <c r="G19" s="1">
        <v>4393</v>
      </c>
      <c r="H19" s="1">
        <v>316</v>
      </c>
      <c r="I19" s="1">
        <v>89</v>
      </c>
      <c r="J19" s="1">
        <v>0.53</v>
      </c>
      <c r="K19" s="1">
        <v>0.89</v>
      </c>
      <c r="L19" s="1">
        <v>0.11</v>
      </c>
      <c r="M19" s="1">
        <v>0.24</v>
      </c>
      <c r="N19" s="1">
        <v>0.41</v>
      </c>
      <c r="O19" s="1">
        <v>0.59</v>
      </c>
    </row>
    <row r="20" spans="1:15" ht="47.25" x14ac:dyDescent="0.25">
      <c r="A20" s="1" t="s">
        <v>77</v>
      </c>
      <c r="B20" s="1" t="s">
        <v>14</v>
      </c>
      <c r="C20" s="1" t="s">
        <v>27</v>
      </c>
      <c r="D20" s="1" t="s">
        <v>78</v>
      </c>
      <c r="E20" s="1">
        <v>6.45</v>
      </c>
      <c r="F20" s="1">
        <v>61</v>
      </c>
      <c r="G20" s="1">
        <v>6056</v>
      </c>
      <c r="H20" s="1">
        <v>304</v>
      </c>
      <c r="I20" s="1">
        <v>86</v>
      </c>
      <c r="J20" s="1">
        <v>0.55000000000000004</v>
      </c>
      <c r="K20" s="1">
        <v>0.84</v>
      </c>
      <c r="L20" s="1">
        <v>0.16</v>
      </c>
      <c r="M20" s="1">
        <v>0.28999999999999998</v>
      </c>
      <c r="N20" s="1">
        <v>0.44</v>
      </c>
      <c r="O20" s="1">
        <v>0.56000000000000005</v>
      </c>
    </row>
    <row r="21" spans="1:15" ht="47.25" x14ac:dyDescent="0.25">
      <c r="A21" s="1" t="s">
        <v>68</v>
      </c>
      <c r="B21" s="1" t="s">
        <v>14</v>
      </c>
      <c r="C21" s="1" t="s">
        <v>27</v>
      </c>
      <c r="D21" s="1" t="s">
        <v>56</v>
      </c>
      <c r="E21" s="1">
        <v>3.33</v>
      </c>
      <c r="F21" s="1">
        <v>64</v>
      </c>
      <c r="G21" s="1">
        <v>2838</v>
      </c>
      <c r="H21" s="1">
        <v>350</v>
      </c>
      <c r="I21" s="1">
        <v>89</v>
      </c>
      <c r="J21" s="1">
        <v>0.34</v>
      </c>
      <c r="K21" s="1">
        <v>0.43</v>
      </c>
      <c r="L21" s="1">
        <v>0.56999999999999995</v>
      </c>
      <c r="M21" s="1">
        <v>0.17</v>
      </c>
      <c r="N21" s="1">
        <v>0.22</v>
      </c>
      <c r="O21" s="1">
        <v>0.78</v>
      </c>
    </row>
    <row r="22" spans="1:15" ht="62.25" customHeight="1" x14ac:dyDescent="0.25">
      <c r="A22" s="1" t="s">
        <v>67</v>
      </c>
      <c r="B22" s="1" t="s">
        <v>14</v>
      </c>
      <c r="C22" s="1" t="s">
        <v>54</v>
      </c>
      <c r="D22" s="1" t="s">
        <v>55</v>
      </c>
      <c r="E22" s="1">
        <v>1.27</v>
      </c>
      <c r="F22" s="1">
        <v>32</v>
      </c>
      <c r="G22" s="1">
        <v>1374</v>
      </c>
      <c r="H22" s="1">
        <v>248</v>
      </c>
      <c r="I22" s="1">
        <v>81</v>
      </c>
      <c r="J22" s="1">
        <v>0.5</v>
      </c>
      <c r="K22" s="1">
        <v>0.59</v>
      </c>
      <c r="L22" s="1">
        <v>0.41</v>
      </c>
      <c r="M22" s="1">
        <v>0.83</v>
      </c>
      <c r="N22" s="1">
        <v>0.97</v>
      </c>
      <c r="O22" s="1">
        <v>0.03</v>
      </c>
    </row>
    <row r="23" spans="1:15" ht="31.5" x14ac:dyDescent="0.25">
      <c r="A23" s="13" t="s">
        <v>74</v>
      </c>
      <c r="B23" s="13" t="s">
        <v>14</v>
      </c>
      <c r="C23" s="13" t="s">
        <v>75</v>
      </c>
      <c r="D23" s="13" t="s">
        <v>76</v>
      </c>
      <c r="E23" s="13">
        <v>6.69</v>
      </c>
      <c r="F23" s="13">
        <v>62</v>
      </c>
      <c r="G23" s="13">
        <v>6292</v>
      </c>
      <c r="H23" s="13">
        <v>309</v>
      </c>
      <c r="I23" s="13">
        <v>86</v>
      </c>
      <c r="J23" s="13">
        <v>0.56999999999999995</v>
      </c>
      <c r="K23" s="13">
        <v>0.86</v>
      </c>
      <c r="L23" s="13">
        <v>0.14000000000000001</v>
      </c>
      <c r="M23" s="13">
        <v>0.28999999999999998</v>
      </c>
      <c r="N23" s="13">
        <v>0.43</v>
      </c>
      <c r="O23" s="13">
        <v>0.56999999999999995</v>
      </c>
    </row>
    <row r="24" spans="1:15" ht="144.75" customHeight="1" x14ac:dyDescent="0.25">
      <c r="A24" s="1" t="s">
        <v>58</v>
      </c>
      <c r="B24" s="1" t="s">
        <v>14</v>
      </c>
      <c r="C24" s="1" t="s">
        <v>23</v>
      </c>
      <c r="D24" s="1" t="s">
        <v>24</v>
      </c>
      <c r="E24" s="1">
        <v>2.78</v>
      </c>
      <c r="F24" s="1">
        <v>33</v>
      </c>
      <c r="G24" s="1">
        <v>2703</v>
      </c>
      <c r="H24" s="1">
        <v>289</v>
      </c>
      <c r="I24" s="4">
        <v>85</v>
      </c>
      <c r="J24" s="1">
        <v>0.57999999999999996</v>
      </c>
      <c r="K24" s="1">
        <v>0.77</v>
      </c>
      <c r="L24" s="1">
        <v>0.23</v>
      </c>
      <c r="M24" s="1">
        <v>0.72</v>
      </c>
      <c r="N24" s="1">
        <v>0.96</v>
      </c>
      <c r="O24" s="1">
        <v>0.04</v>
      </c>
    </row>
    <row r="25" spans="1:15" ht="31.5" x14ac:dyDescent="0.25">
      <c r="A25" s="1" t="s">
        <v>57</v>
      </c>
      <c r="B25" s="1" t="s">
        <v>14</v>
      </c>
      <c r="C25" s="1" t="s">
        <v>15</v>
      </c>
      <c r="D25" s="1" t="s">
        <v>16</v>
      </c>
      <c r="E25" s="1">
        <v>2.6</v>
      </c>
      <c r="F25" s="1">
        <v>34</v>
      </c>
      <c r="G25" s="1">
        <v>2425</v>
      </c>
      <c r="H25" s="1">
        <v>299</v>
      </c>
      <c r="I25" s="1">
        <v>84</v>
      </c>
      <c r="J25" s="4">
        <v>0.11</v>
      </c>
      <c r="K25" s="4">
        <v>0.16</v>
      </c>
      <c r="L25" s="4">
        <v>0.84</v>
      </c>
      <c r="M25" s="4">
        <v>0.69</v>
      </c>
      <c r="N25" s="4">
        <v>0.95</v>
      </c>
      <c r="O25" s="4">
        <v>0.05</v>
      </c>
    </row>
    <row r="26" spans="1:15" x14ac:dyDescent="0.25">
      <c r="A26" s="6" t="s">
        <v>71</v>
      </c>
      <c r="B26" s="9"/>
      <c r="C26" s="9"/>
      <c r="D26" s="9"/>
      <c r="E26" s="9">
        <f>MIN(E4:E25)</f>
        <v>1.27</v>
      </c>
      <c r="F26" s="9">
        <f>MIN(F4:F25)</f>
        <v>29</v>
      </c>
      <c r="G26" s="9">
        <f>MIN(G4:G25)</f>
        <v>1283</v>
      </c>
      <c r="H26" s="9">
        <f>MIN(H4:H7,H9:H12,H14:H17,H19:H25)</f>
        <v>248</v>
      </c>
      <c r="I26" s="9">
        <f>MIN(I4:I11,I14:I17,I19:I23,I25)</f>
        <v>78</v>
      </c>
      <c r="J26" s="9">
        <f>MIN(J4:J7,J11,J14:J17,J19:J24)</f>
        <v>0.22</v>
      </c>
      <c r="K26" s="9">
        <f>MIN(K4,K6:K7,K11,K14:K17,K19:K24)</f>
        <v>0.3</v>
      </c>
      <c r="L26" s="9">
        <f>MIN(L4,L6:L7,L11,L14:L17,L19:L24)</f>
        <v>0.11</v>
      </c>
      <c r="M26" s="9">
        <f>MIN(M4:M7,M11,M14:M17,M19:M24)</f>
        <v>0.17</v>
      </c>
      <c r="N26" s="9">
        <f>MIN(N4,N6:N7,N11,N14:N17,N19:N24)</f>
        <v>0.22</v>
      </c>
      <c r="O26" s="9">
        <f>MIN(O4,O6:O7,O11,O14:O17,O19:O24)</f>
        <v>0.03</v>
      </c>
    </row>
    <row r="27" spans="1:15" x14ac:dyDescent="0.25">
      <c r="A27" s="7" t="s">
        <v>72</v>
      </c>
      <c r="E27">
        <f>MAX(E4:E25)</f>
        <v>7.88</v>
      </c>
      <c r="F27">
        <f>MAX(F4:F25)</f>
        <v>68.5</v>
      </c>
      <c r="G27">
        <f>MAX(G4:G25)</f>
        <v>6889</v>
      </c>
      <c r="H27" s="12">
        <f>MAX(H4:H7,H9:H12,H14:H17,H19:H25)</f>
        <v>350</v>
      </c>
      <c r="I27">
        <f>MAX(I4:I11,I14:I17,I19:I23,I25)</f>
        <v>89</v>
      </c>
      <c r="J27">
        <f>MAX(J4:J7,J11,J14:J17,J19:J24)</f>
        <v>0.69</v>
      </c>
      <c r="K27">
        <f>MAX(K4,K6:K7,K11,K14:K17,K19:K24)</f>
        <v>0.89</v>
      </c>
      <c r="L27">
        <f>MAX(L4,L6:L7,L11,L14:L17,L19:L24)</f>
        <v>0.7</v>
      </c>
      <c r="M27">
        <f>MAX(M4:M7,M11,M14:M17,M19:M24)</f>
        <v>0.84</v>
      </c>
      <c r="N27">
        <f>MAX(N4,N6:N7,N11,N14:N17,N19:N24)</f>
        <v>0.97</v>
      </c>
      <c r="O27">
        <f>MAX(O4,O6:O7,O11,O14:O17,O19:O24)</f>
        <v>0.78</v>
      </c>
    </row>
    <row r="28" spans="1:15" x14ac:dyDescent="0.25">
      <c r="A28" s="8" t="s">
        <v>73</v>
      </c>
      <c r="B28" s="11"/>
      <c r="C28" s="11"/>
      <c r="D28" s="11"/>
      <c r="E28" s="20">
        <f>AVERAGE(E4:E25)</f>
        <v>3.9127272727272722</v>
      </c>
      <c r="F28" s="21">
        <f>AVERAGE(F4:F25)</f>
        <v>50.280952380952385</v>
      </c>
      <c r="G28" s="22">
        <f>AVERAGE(G4:G25)</f>
        <v>3612.4545454545455</v>
      </c>
      <c r="H28" s="22">
        <f>AVERAGE(H4:H7,H9:H12,H14:H17,H19:H25)</f>
        <v>304.10526315789474</v>
      </c>
      <c r="I28" s="22">
        <f>AVERAGE(I4:I11,I14:I17,I19:I23,I25)</f>
        <v>84.388888888888886</v>
      </c>
      <c r="J28" s="20">
        <f>AVERAGE(J4:J7,J11,J14:J17,J19:J24)</f>
        <v>0.53133333333333332</v>
      </c>
      <c r="K28" s="20">
        <f>AVERAGE(K4,K6:K7,K11,K14:K17,K19:K24)</f>
        <v>0.73642857142857132</v>
      </c>
      <c r="L28" s="20">
        <f>AVERAGE(L4,L6:L7,L11,L14:L17,L19:L24)</f>
        <v>0.25928571428571429</v>
      </c>
      <c r="M28" s="20">
        <f>AVERAGE(M4:M7,M11,M14:M17,M19:M24)</f>
        <v>0.49199999999999999</v>
      </c>
      <c r="N28" s="20">
        <f>AVERAGE(N4,N6:N7,N11,N14:N17,N19:N24)</f>
        <v>0.64142857142857146</v>
      </c>
      <c r="O28" s="20">
        <f>AVERAGE(O4,O6:O7,O11,O14:O17,O19:O24)</f>
        <v>0.3585714285714286</v>
      </c>
    </row>
  </sheetData>
  <mergeCells count="2">
    <mergeCell ref="A1:O1"/>
    <mergeCell ref="A2:O2"/>
  </mergeCell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spreadsheet_data.txt</vt:lpstr>
    </vt:vector>
  </TitlesOfParts>
  <Company>UW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 Velez</dc:creator>
  <cp:lastModifiedBy>Martin</cp:lastModifiedBy>
  <dcterms:created xsi:type="dcterms:W3CDTF">2013-01-29T23:32:13Z</dcterms:created>
  <dcterms:modified xsi:type="dcterms:W3CDTF">2013-01-31T05:27:34Z</dcterms:modified>
</cp:coreProperties>
</file>